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MMSE\Instrumentos\04_Planes de Acción\Planes de acción 2020 - copia\"/>
    </mc:Choice>
  </mc:AlternateContent>
  <bookViews>
    <workbookView xWindow="5670" yWindow="0" windowWidth="20490" windowHeight="7650"/>
  </bookViews>
  <sheets>
    <sheet name="PLAN DE INVERSION 2020" sheetId="1" r:id="rId1"/>
    <sheet name="Hoja1"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 l="1"/>
  <c r="P78" i="1" l="1"/>
  <c r="L78" i="1"/>
  <c r="H78" i="1"/>
  <c r="S76" i="1"/>
  <c r="T75" i="1"/>
  <c r="T74" i="1"/>
  <c r="T73" i="1"/>
  <c r="T72" i="1"/>
  <c r="T71" i="1"/>
  <c r="T70" i="1"/>
  <c r="T69" i="1"/>
  <c r="T68" i="1"/>
  <c r="T67" i="1"/>
  <c r="T66" i="1"/>
  <c r="T65" i="1"/>
  <c r="T64" i="1"/>
  <c r="T63" i="1"/>
  <c r="T61" i="1"/>
  <c r="T76" i="1" s="1"/>
  <c r="T77" i="1" s="1"/>
  <c r="T60" i="1"/>
  <c r="S60" i="1"/>
  <c r="S77" i="1" s="1"/>
  <c r="T59" i="1"/>
  <c r="S58" i="1"/>
  <c r="S57" i="1"/>
  <c r="T56" i="1"/>
  <c r="T55" i="1"/>
  <c r="T54" i="1"/>
  <c r="T57" i="1" s="1"/>
  <c r="T58" i="1" s="1"/>
  <c r="T53" i="1"/>
  <c r="T51" i="1"/>
  <c r="S51" i="1"/>
  <c r="T50" i="1"/>
  <c r="T49" i="1"/>
  <c r="S48" i="1"/>
  <c r="T47" i="1"/>
  <c r="T46" i="1"/>
  <c r="T45" i="1"/>
  <c r="T48" i="1" s="1"/>
  <c r="T44" i="1"/>
  <c r="S43" i="1"/>
  <c r="T42" i="1"/>
  <c r="T43" i="1" s="1"/>
  <c r="S41" i="1"/>
  <c r="T40" i="1"/>
  <c r="T41" i="1" s="1"/>
  <c r="S39" i="1"/>
  <c r="T38" i="1"/>
  <c r="T37" i="1"/>
  <c r="T36" i="1"/>
  <c r="T39" i="1" s="1"/>
  <c r="T35" i="1"/>
  <c r="T34" i="1"/>
  <c r="S33" i="1"/>
  <c r="S52" i="1" s="1"/>
  <c r="R33" i="1"/>
  <c r="Q33" i="1"/>
  <c r="P33" i="1"/>
  <c r="O33" i="1"/>
  <c r="N33" i="1"/>
  <c r="M33" i="1"/>
  <c r="L33" i="1"/>
  <c r="K33" i="1"/>
  <c r="J33" i="1"/>
  <c r="I33" i="1"/>
  <c r="H33" i="1"/>
  <c r="G33" i="1"/>
  <c r="F33" i="1"/>
  <c r="E33" i="1"/>
  <c r="T32" i="1"/>
  <c r="T33" i="1"/>
  <c r="T29" i="1"/>
  <c r="S29" i="1"/>
  <c r="T28" i="1"/>
  <c r="S27" i="1"/>
  <c r="S30" i="1" s="1"/>
  <c r="R27" i="1"/>
  <c r="Q27" i="1"/>
  <c r="P27" i="1"/>
  <c r="O27" i="1"/>
  <c r="N27" i="1"/>
  <c r="M27" i="1"/>
  <c r="L27" i="1"/>
  <c r="K27" i="1"/>
  <c r="J27" i="1"/>
  <c r="I27" i="1"/>
  <c r="H27" i="1"/>
  <c r="G27" i="1"/>
  <c r="F27" i="1"/>
  <c r="E27" i="1"/>
  <c r="T26" i="1"/>
  <c r="T25" i="1"/>
  <c r="T24" i="1"/>
  <c r="T23" i="1"/>
  <c r="T27" i="1" s="1"/>
  <c r="T30" i="1" s="1"/>
  <c r="R22" i="1"/>
  <c r="R78" i="1" s="1"/>
  <c r="Q22" i="1"/>
  <c r="Q78" i="1" s="1"/>
  <c r="P22" i="1"/>
  <c r="O22" i="1"/>
  <c r="O78" i="1" s="1"/>
  <c r="N22" i="1"/>
  <c r="N78" i="1" s="1"/>
  <c r="M22" i="1"/>
  <c r="M78" i="1" s="1"/>
  <c r="L22" i="1"/>
  <c r="K22" i="1"/>
  <c r="K78" i="1" s="1"/>
  <c r="J22" i="1"/>
  <c r="J78" i="1" s="1"/>
  <c r="I22" i="1"/>
  <c r="I78" i="1" s="1"/>
  <c r="H22" i="1"/>
  <c r="G22" i="1"/>
  <c r="G78" i="1" s="1"/>
  <c r="F22" i="1"/>
  <c r="F78" i="1" s="1"/>
  <c r="E22" i="1"/>
  <c r="E78" i="1" s="1"/>
  <c r="S21" i="1"/>
  <c r="T20" i="1"/>
  <c r="T19" i="1"/>
  <c r="T18" i="1"/>
  <c r="T17" i="1"/>
  <c r="T16" i="1"/>
  <c r="T15" i="1"/>
  <c r="T14" i="1"/>
  <c r="T21" i="1" s="1"/>
  <c r="T13" i="1"/>
  <c r="S13" i="1"/>
  <c r="T12" i="1"/>
  <c r="T11" i="1"/>
  <c r="S10" i="1"/>
  <c r="T9" i="1"/>
  <c r="T8" i="1"/>
  <c r="T7" i="1"/>
  <c r="T10" i="1" s="1"/>
  <c r="T6" i="1"/>
  <c r="S6" i="1"/>
  <c r="T5" i="1"/>
  <c r="T4" i="1"/>
  <c r="S4" i="1"/>
  <c r="S22" i="1" s="1"/>
  <c r="T3" i="1"/>
  <c r="T52" i="1" l="1"/>
  <c r="T22" i="1"/>
  <c r="S78" i="1"/>
  <c r="T78" i="1" l="1"/>
</calcChain>
</file>

<file path=xl/comments1.xml><?xml version="1.0" encoding="utf-8"?>
<comments xmlns="http://schemas.openxmlformats.org/spreadsheetml/2006/main">
  <authors>
    <author>Sistemas Hacienda</author>
    <author>gestioninstitucional</author>
    <author>HACIENDA</author>
    <author>INTEL</author>
    <author>Carmen Diaz</author>
  </authors>
  <commentList>
    <comment ref="E3" authorId="0" shapeId="0">
      <text>
        <r>
          <rPr>
            <b/>
            <sz val="9"/>
            <color indexed="81"/>
            <rFont val="Tahoma"/>
            <family val="2"/>
          </rPr>
          <t>SGP Educacion: 227.711.233.538
SGP Alimentacion escolar: 831.776.866
SGP P.G OTROS SECTORES: 2.500.000.000 para cofinanciar el PAE y otros</t>
        </r>
      </text>
    </comment>
    <comment ref="F3" authorId="1" shapeId="0">
      <text>
        <r>
          <rPr>
            <b/>
            <sz val="9"/>
            <color indexed="81"/>
            <rFont val="Tahoma"/>
            <family val="2"/>
          </rPr>
          <t>1,483,556,785,44
 recursos para otros gastos que no incluye el SGP</t>
        </r>
      </text>
    </comment>
    <comment ref="H3" authorId="0" shapeId="0">
      <text>
        <r>
          <rPr>
            <b/>
            <sz val="9"/>
            <color indexed="81"/>
            <rFont val="Tahoma"/>
            <family val="2"/>
          </rPr>
          <t>Cualificación, acompañamiento= 260.000.000</t>
        </r>
      </text>
    </comment>
    <comment ref="O3" authorId="0" shapeId="0">
      <text>
        <r>
          <rPr>
            <b/>
            <sz val="9"/>
            <color indexed="81"/>
            <rFont val="Tahoma"/>
            <family val="2"/>
          </rPr>
          <t>Recursos PAE, Ley 1450= 10.609.000.000</t>
        </r>
      </text>
    </comment>
    <comment ref="S3" authorId="1" shapeId="0">
      <text>
        <r>
          <rPr>
            <b/>
            <sz val="9"/>
            <color indexed="81"/>
            <rFont val="Tahoma"/>
            <family val="2"/>
          </rPr>
          <t>300.000.000 proyeccion de transferencia PAE
500.000.000 proyeccion de SGP educacion
4.090.547.689 recursos FONPET (Cristo Rey)
2.200.000.000 recursos FONPET (Hermógenes Zarama)
4.234.000.000 recursos FONPET (Joaquin María Perez)
2.600.000.000 recursos FONPET (Liceo Central Nariño)
2.383.397.679 recursos FONPET (Agualongo)
321.348.949 interventorias
100.000.000 tutela Marco Fidel Suarez 
obras complementarias
3.000.000.000 FINDETER y FONDO DE ADAPTACIÓN 
23.507.000.000 (total infraestructura)
1.700.000.000 recursos FONPET transporte
1.200.000.000 recursos FONPET red musical
3.500.000.000 recursos FONPET PAE
300.000.000 recursos de balance para institutos tecnicos
1.000.000.000 balance para otros proyectos</t>
        </r>
      </text>
    </comment>
    <comment ref="E5" authorId="2" shapeId="0">
      <text>
        <r>
          <rPr>
            <b/>
            <sz val="9"/>
            <color indexed="81"/>
            <rFont val="Tahoma"/>
            <family val="2"/>
          </rPr>
          <t>83.935.981.000 SGP salud
1.000.000.000 SGP PG</t>
        </r>
      </text>
    </comment>
    <comment ref="F5" authorId="2" shapeId="0">
      <text>
        <r>
          <rPr>
            <b/>
            <sz val="9"/>
            <color indexed="81"/>
            <rFont val="Tahoma"/>
            <family val="2"/>
          </rPr>
          <t>2.396.116.072,56 recursos para proyectos de salud</t>
        </r>
      </text>
    </comment>
    <comment ref="H5" authorId="2" shapeId="0">
      <text>
        <r>
          <rPr>
            <b/>
            <sz val="9"/>
            <color indexed="81"/>
            <rFont val="Tahoma"/>
            <family val="2"/>
          </rPr>
          <t>10.000.000 recursos que recauda la sec de salud</t>
        </r>
      </text>
    </comment>
    <comment ref="I5" authorId="2" shapeId="0">
      <text>
        <r>
          <rPr>
            <b/>
            <sz val="9"/>
            <color indexed="81"/>
            <rFont val="Tahoma"/>
            <family val="2"/>
          </rPr>
          <t>28.000.000 cuentas maestras</t>
        </r>
      </text>
    </comment>
    <comment ref="O5" authorId="2" shapeId="0">
      <text>
        <r>
          <rPr>
            <b/>
            <sz val="9"/>
            <color indexed="81"/>
            <rFont val="Tahoma"/>
            <family val="2"/>
          </rPr>
          <t>136.722.444.000 recursos de ADRES antes FOSYGA
4.686.106.000 recursos COLJUEGOS
4.267.654.000 cofinanciacion departamental</t>
        </r>
      </text>
    </comment>
    <comment ref="S5" authorId="2" shapeId="0">
      <text>
        <r>
          <rPr>
            <b/>
            <sz val="9"/>
            <color indexed="81"/>
            <rFont val="Tahoma"/>
            <family val="2"/>
          </rPr>
          <t>4.776.420.864,19 proyección de recursos de balance
1.000 balance para santa monica
1.000 balance lorenzo</t>
        </r>
      </text>
    </comment>
    <comment ref="J7" authorId="0" shapeId="0">
      <text>
        <r>
          <rPr>
            <b/>
            <sz val="9"/>
            <color indexed="81"/>
            <rFont val="Tahoma"/>
            <family val="2"/>
          </rPr>
          <t>Eventos culturales: 1.501.200.000
10% de seguridad social de cultoes: 450.200.000
10% de red de bibliotecas: 450.200.000</t>
        </r>
      </text>
    </comment>
    <comment ref="O7" authorId="0" shapeId="0">
      <text>
        <r>
          <rPr>
            <b/>
            <sz val="9"/>
            <color indexed="81"/>
            <rFont val="Tahoma"/>
            <family val="2"/>
          </rPr>
          <t>Recursos de contribucion parafiscal - artes escenicas= 30.000.000</t>
        </r>
      </text>
    </comment>
    <comment ref="S7" authorId="1" shapeId="0">
      <text>
        <r>
          <rPr>
            <b/>
            <sz val="9"/>
            <color indexed="81"/>
            <rFont val="Tahoma"/>
            <family val="2"/>
          </rPr>
          <t>200.000.000 seguridad social de los cultores
100.000.000 balance proyectos de cultura</t>
        </r>
      </text>
    </comment>
    <comment ref="E8" authorId="0" shapeId="0">
      <text>
        <r>
          <rPr>
            <b/>
            <sz val="9"/>
            <color indexed="81"/>
            <rFont val="Tahoma"/>
            <family val="2"/>
          </rPr>
          <t>SGP PG cultura: 915.831273</t>
        </r>
      </text>
    </comment>
    <comment ref="S8" authorId="1" shapeId="0">
      <text>
        <r>
          <rPr>
            <b/>
            <sz val="9"/>
            <color indexed="81"/>
            <rFont val="Tahoma"/>
            <family val="2"/>
          </rPr>
          <t>15.000.000 pg cultura</t>
        </r>
      </text>
    </comment>
    <comment ref="S9" authorId="3" shapeId="0">
      <text>
        <r>
          <rPr>
            <b/>
            <sz val="9"/>
            <color indexed="81"/>
            <rFont val="Tahoma"/>
            <family val="2"/>
          </rPr>
          <t>600.000.000 rec balance (calidad)</t>
        </r>
      </text>
    </comment>
    <comment ref="S11" authorId="3" shapeId="0">
      <text>
        <r>
          <rPr>
            <b/>
            <sz val="9"/>
            <color indexed="81"/>
            <rFont val="Tahoma"/>
            <family val="2"/>
          </rPr>
          <t>300.000.000 acuerdos aprobados en 2019</t>
        </r>
      </text>
    </comment>
    <comment ref="E12" authorId="0" shapeId="0">
      <text>
        <r>
          <rPr>
            <b/>
            <sz val="9"/>
            <color indexed="81"/>
            <rFont val="Tahoma"/>
            <family val="2"/>
          </rPr>
          <t>SGP PG deporte= 1.221.108.365</t>
        </r>
      </text>
    </comment>
    <comment ref="S12" authorId="1" shapeId="0">
      <text>
        <r>
          <rPr>
            <b/>
            <sz val="9"/>
            <color indexed="81"/>
            <rFont val="Tahoma"/>
            <family val="2"/>
          </rPr>
          <t>10.000.000  pg deporte</t>
        </r>
      </text>
    </comment>
    <comment ref="S17" authorId="1" shapeId="0">
      <text>
        <r>
          <rPr>
            <b/>
            <sz val="9"/>
            <color indexed="81"/>
            <rFont val="Tahoma"/>
            <family val="2"/>
          </rPr>
          <t>sgp primera infancia</t>
        </r>
      </text>
    </comment>
    <comment ref="K19" authorId="0" shapeId="0">
      <text>
        <r>
          <rPr>
            <b/>
            <sz val="9"/>
            <color indexed="81"/>
            <rFont val="Tahoma"/>
            <family val="2"/>
          </rPr>
          <t>Estampilla adulto mayor= 4.502.000.000</t>
        </r>
      </text>
    </comment>
    <comment ref="S19" authorId="1" shapeId="0">
      <text>
        <r>
          <rPr>
            <b/>
            <sz val="9"/>
            <color indexed="81"/>
            <rFont val="Tahoma"/>
            <family val="2"/>
          </rPr>
          <t>8.500.000.000 recuros de estampilla adulto mayor</t>
        </r>
      </text>
    </comment>
    <comment ref="H23" authorId="0" shapeId="0">
      <text>
        <r>
          <rPr>
            <sz val="9"/>
            <color indexed="81"/>
            <rFont val="Tahoma"/>
            <family val="2"/>
          </rPr>
          <t xml:space="preserve">recursos fondo de seguridad=2.300.000.000 
Multas de policia= 140.080.000 (corresponde al 85%)
</t>
        </r>
      </text>
    </comment>
    <comment ref="S23" authorId="0" shapeId="0">
      <text>
        <r>
          <rPr>
            <b/>
            <sz val="9"/>
            <color indexed="81"/>
            <rFont val="Tahoma"/>
            <family val="2"/>
          </rPr>
          <t>Proyeccion de recursos de balance
Fondo de seguridad= 500.000.000 
Multas de policia= 38.250.000 (corresponde al 85%)
Recursos de balance propios = 550.000.000</t>
        </r>
      </text>
    </comment>
    <comment ref="L25" authorId="0" shapeId="0">
      <text>
        <r>
          <rPr>
            <b/>
            <sz val="9"/>
            <color indexed="81"/>
            <rFont val="Tahoma"/>
            <family val="2"/>
          </rPr>
          <t>Estampilla electrificacion rural= 422.000.000</t>
        </r>
      </text>
    </comment>
    <comment ref="S25" authorId="1" shapeId="0">
      <text>
        <r>
          <rPr>
            <b/>
            <sz val="9"/>
            <color indexed="81"/>
            <rFont val="Tahoma"/>
            <family val="2"/>
          </rPr>
          <t>656.000.000 estampilla electrificacion rural
200 alumbrado público</t>
        </r>
      </text>
    </comment>
    <comment ref="H26" authorId="0" shapeId="0">
      <text>
        <r>
          <rPr>
            <b/>
            <sz val="9"/>
            <color indexed="81"/>
            <rFont val="Tahoma"/>
            <family val="2"/>
          </rPr>
          <t>Recursos alumbrado público= 19.541.800.000</t>
        </r>
      </text>
    </comment>
    <comment ref="H31" authorId="0" shapeId="0">
      <text>
        <r>
          <rPr>
            <b/>
            <sz val="9"/>
            <color indexed="81"/>
            <rFont val="Tahoma"/>
            <family val="2"/>
          </rPr>
          <t>Recursos del fondo de resarcimiento ambiental= 250 (impuesto de vallas, escombrera y fondo de resarcimiento ambiental)
1% de ICLD para adquisicion y mantenimiento de areas de proteccion (Ley 1450 - Ley 99)= 1,047.096,523</t>
        </r>
      </text>
    </comment>
    <comment ref="S31" authorId="1" shapeId="0">
      <text>
        <r>
          <rPr>
            <b/>
            <sz val="9"/>
            <color indexed="81"/>
            <rFont val="Tahoma"/>
            <family val="2"/>
          </rPr>
          <t>300.000.000.000 balance</t>
        </r>
      </text>
    </comment>
    <comment ref="E34" authorId="0" shapeId="0">
      <text>
        <r>
          <rPr>
            <b/>
            <sz val="9"/>
            <color indexed="81"/>
            <rFont val="Tahoma"/>
            <family val="2"/>
          </rPr>
          <t>SGP agua potable= 2.823.758.320 
subsidios acueducto y alcantarillado</t>
        </r>
      </text>
    </comment>
    <comment ref="N34" authorId="2" shapeId="0">
      <text>
        <r>
          <rPr>
            <b/>
            <sz val="9"/>
            <color indexed="81"/>
            <rFont val="Tahoma"/>
            <family val="2"/>
          </rPr>
          <t>4.901.915.276 contribuciones acueducto y alcantarillado recaudados por la empresa</t>
        </r>
      </text>
    </comment>
    <comment ref="E35" authorId="0" shapeId="0">
      <text>
        <r>
          <rPr>
            <sz val="9"/>
            <color indexed="81"/>
            <rFont val="Tahoma"/>
            <family val="2"/>
          </rPr>
          <t xml:space="preserve">SGP agua potable= 4.024.589.196 subsidios urbanos
252.771.088 subsidios rurales
</t>
        </r>
      </text>
    </comment>
    <comment ref="N35" authorId="2" shapeId="0">
      <text>
        <r>
          <rPr>
            <b/>
            <sz val="9"/>
            <color indexed="81"/>
            <rFont val="Tahoma"/>
            <family val="2"/>
          </rPr>
          <t>2.957.188.624 contribuciones de aseo urbano
34.061.545 contribuciones de aseo rural
recaudado por las empresas</t>
        </r>
      </text>
    </comment>
    <comment ref="E36" authorId="0" shapeId="0">
      <text>
        <r>
          <rPr>
            <b/>
            <sz val="9"/>
            <color indexed="81"/>
            <rFont val="Tahoma"/>
            <family val="2"/>
          </rPr>
          <t>ACSABEN= 22.458.545
CUJACAL= 2.721.968</t>
        </r>
        <r>
          <rPr>
            <sz val="9"/>
            <color indexed="81"/>
            <rFont val="Tahoma"/>
            <family val="2"/>
          </rPr>
          <t xml:space="preserve">
</t>
        </r>
      </text>
    </comment>
    <comment ref="N36" authorId="2" shapeId="0">
      <text>
        <r>
          <rPr>
            <b/>
            <sz val="9"/>
            <color indexed="81"/>
            <rFont val="Tahoma"/>
            <family val="2"/>
          </rPr>
          <t>1.779.881,64 contribuciones para acueducto rural</t>
        </r>
      </text>
    </comment>
    <comment ref="E37" authorId="0" shapeId="0">
      <text>
        <r>
          <rPr>
            <b/>
            <sz val="9"/>
            <color indexed="81"/>
            <rFont val="Tahoma"/>
            <family val="2"/>
          </rPr>
          <t>SGP Agua potable= 2.188.630.447</t>
        </r>
      </text>
    </comment>
    <comment ref="S37" authorId="0" shapeId="0">
      <text>
        <r>
          <rPr>
            <b/>
            <sz val="9"/>
            <color indexed="81"/>
            <rFont val="Tahoma"/>
            <family val="2"/>
          </rPr>
          <t>Proyección recursos del balance SGP agua = 200.000.000</t>
        </r>
      </text>
    </comment>
    <comment ref="I38" authorId="1" shapeId="0">
      <text>
        <r>
          <rPr>
            <b/>
            <sz val="9"/>
            <color indexed="81"/>
            <rFont val="Tahoma"/>
            <family val="2"/>
          </rPr>
          <t>Recursos para mínimo vital</t>
        </r>
      </text>
    </comment>
    <comment ref="H40" authorId="0" shapeId="0">
      <text>
        <r>
          <rPr>
            <b/>
            <sz val="9"/>
            <color indexed="81"/>
            <rFont val="Tahoma"/>
            <family val="2"/>
          </rPr>
          <t>4% de imp industria y comercio= 1.395.552.000</t>
        </r>
      </text>
    </comment>
    <comment ref="S40" authorId="1" shapeId="0">
      <text>
        <r>
          <rPr>
            <b/>
            <sz val="9"/>
            <color indexed="81"/>
            <rFont val="Tahoma"/>
            <family val="2"/>
          </rPr>
          <t>500.000.000 recursos del fondo</t>
        </r>
      </text>
    </comment>
    <comment ref="H42" authorId="0" shapeId="0">
      <text>
        <r>
          <rPr>
            <b/>
            <sz val="9"/>
            <color indexed="81"/>
            <rFont val="Tahoma"/>
            <family val="2"/>
          </rPr>
          <t>8% de impuesto predial para vivienda= 4.520.000.000</t>
        </r>
      </text>
    </comment>
    <comment ref="P42" authorId="0" shapeId="0">
      <text>
        <r>
          <rPr>
            <b/>
            <sz val="9"/>
            <color indexed="81"/>
            <rFont val="Tahoma"/>
            <family val="2"/>
          </rPr>
          <t>Recursos de INVIPASTO= 610.000.000</t>
        </r>
      </text>
    </comment>
    <comment ref="M44" authorId="0" shapeId="0">
      <text>
        <r>
          <rPr>
            <b/>
            <sz val="9"/>
            <color indexed="81"/>
            <rFont val="Tahoma"/>
            <family val="2"/>
          </rPr>
          <t>Proyeccion de sec de transito= 19.145.765.120</t>
        </r>
        <r>
          <rPr>
            <sz val="9"/>
            <color indexed="81"/>
            <rFont val="Tahoma"/>
            <family val="2"/>
          </rPr>
          <t xml:space="preserve">
</t>
        </r>
      </text>
    </comment>
    <comment ref="G45" authorId="0" shapeId="0">
      <text>
        <r>
          <rPr>
            <b/>
            <sz val="9"/>
            <color indexed="81"/>
            <rFont val="Tahoma"/>
            <family val="2"/>
          </rPr>
          <t>10</t>
        </r>
        <r>
          <rPr>
            <b/>
            <sz val="9"/>
            <color indexed="81"/>
            <rFont val="Tahoma"/>
            <family val="2"/>
          </rPr>
          <t>% de sobretasa a la gasolina para valorizacion= 836.000.000</t>
        </r>
      </text>
    </comment>
    <comment ref="H45" authorId="0" shapeId="0">
      <text>
        <r>
          <rPr>
            <b/>
            <sz val="9"/>
            <color indexed="81"/>
            <rFont val="Tahoma"/>
            <family val="2"/>
          </rPr>
          <t>Proyeccion valorización otras obras diferentes al PMM= 722.106.132
recursos que corresponden al 10% de valorizacion para administración=391.642640</t>
        </r>
      </text>
    </comment>
    <comment ref="S45" authorId="1" shapeId="0">
      <text>
        <r>
          <rPr>
            <b/>
            <sz val="9"/>
            <color indexed="81"/>
            <rFont val="Tahoma"/>
            <family val="2"/>
          </rPr>
          <t xml:space="preserve">300.000.000 sgp pg otros sectores
400.000.000 recursos de valorización </t>
        </r>
      </text>
    </comment>
    <comment ref="H46" authorId="0" shapeId="0">
      <text>
        <r>
          <rPr>
            <b/>
            <sz val="9"/>
            <color indexed="81"/>
            <rFont val="Tahoma"/>
            <family val="2"/>
          </rPr>
          <t>Proyección recursos Fondo de valorización= 2.094.695.317</t>
        </r>
      </text>
    </comment>
    <comment ref="M47" authorId="0" shapeId="0">
      <text>
        <r>
          <rPr>
            <b/>
            <sz val="9"/>
            <color indexed="81"/>
            <rFont val="Tahoma"/>
            <family val="2"/>
          </rPr>
          <t xml:space="preserve">Recursos que ejecuta transito para el PMM=
3.677.372.442
</t>
        </r>
      </text>
    </comment>
    <comment ref="H50" authorId="0" shapeId="0">
      <text>
        <r>
          <rPr>
            <b/>
            <sz val="9"/>
            <color indexed="81"/>
            <rFont val="Tahoma"/>
            <family val="2"/>
          </rPr>
          <t>Recursos FONCEP= 2.266.000.000</t>
        </r>
      </text>
    </comment>
    <comment ref="G55" authorId="0" shapeId="0">
      <text>
        <r>
          <rPr>
            <b/>
            <sz val="9"/>
            <color indexed="81"/>
            <rFont val="Tahoma"/>
            <family val="2"/>
          </rPr>
          <t>15% sobretasa a la gasolina para vias rurales= 
1.254.192.747</t>
        </r>
        <r>
          <rPr>
            <sz val="9"/>
            <color indexed="81"/>
            <rFont val="Tahoma"/>
            <family val="2"/>
          </rPr>
          <t xml:space="preserve">
</t>
        </r>
      </text>
    </comment>
    <comment ref="F56" authorId="0" shapeId="0">
      <text>
        <r>
          <rPr>
            <b/>
            <sz val="9"/>
            <color indexed="81"/>
            <rFont val="Tahoma"/>
            <family val="2"/>
          </rPr>
          <t xml:space="preserve">Incluye 200.000.000 para equipamiento
1.770.963.992 para fortalecimiento y operatividad </t>
        </r>
      </text>
    </comment>
    <comment ref="O56" authorId="1" shapeId="0">
      <text>
        <r>
          <rPr>
            <b/>
            <sz val="9"/>
            <color indexed="81"/>
            <rFont val="Tahoma"/>
            <family val="2"/>
          </rPr>
          <t>Recursos ENTERRITORIO contrato Plan para potrerillo</t>
        </r>
      </text>
    </comment>
    <comment ref="S56" authorId="4" shapeId="0">
      <text>
        <r>
          <rPr>
            <b/>
            <sz val="9"/>
            <color indexed="81"/>
            <rFont val="Tahoma"/>
            <family val="2"/>
          </rPr>
          <t>870.000.000 de crédito plazas de mercado para cofinanciar los recursos de enterritorio</t>
        </r>
        <r>
          <rPr>
            <sz val="9"/>
            <color indexed="81"/>
            <rFont val="Tahoma"/>
            <family val="2"/>
          </rPr>
          <t xml:space="preserve">
</t>
        </r>
      </text>
    </comment>
    <comment ref="F62" authorId="3" shapeId="0">
      <text>
        <r>
          <rPr>
            <b/>
            <sz val="9"/>
            <color indexed="81"/>
            <rFont val="Tahoma"/>
            <family val="2"/>
          </rPr>
          <t>Incluye recursos para plan de desarrollo, rendición de cuentas y contratación de personal</t>
        </r>
      </text>
    </comment>
    <comment ref="S63" authorId="3" shapeId="0">
      <text>
        <r>
          <rPr>
            <b/>
            <sz val="9"/>
            <color indexed="81"/>
            <rFont val="Tahoma"/>
            <family val="2"/>
          </rPr>
          <t>Balance propios</t>
        </r>
      </text>
    </comment>
    <comment ref="H64" authorId="0" shapeId="0">
      <text>
        <r>
          <rPr>
            <b/>
            <sz val="9"/>
            <color indexed="81"/>
            <rFont val="Tahoma"/>
            <family val="2"/>
          </rPr>
          <t>2% del imp predial, recursos para el PEMP= 1.130.000.000</t>
        </r>
      </text>
    </comment>
    <comment ref="O65" authorId="1" shapeId="0">
      <text>
        <r>
          <rPr>
            <b/>
            <sz val="9"/>
            <color indexed="81"/>
            <rFont val="Tahoma"/>
            <family val="2"/>
          </rPr>
          <t>Aporte de las empresas para estratificación</t>
        </r>
      </text>
    </comment>
    <comment ref="S70" authorId="3" shapeId="0">
      <text>
        <r>
          <rPr>
            <b/>
            <sz val="9"/>
            <color indexed="81"/>
            <rFont val="Tahoma"/>
            <family val="2"/>
          </rPr>
          <t xml:space="preserve">500.000.000 plan de mejoramiento </t>
        </r>
      </text>
    </comment>
  </commentList>
</comments>
</file>

<file path=xl/sharedStrings.xml><?xml version="1.0" encoding="utf-8"?>
<sst xmlns="http://schemas.openxmlformats.org/spreadsheetml/2006/main" count="149" uniqueCount="117">
  <si>
    <t>PLAN DE INVERSIONES 2020 (miles de pesos)</t>
  </si>
  <si>
    <t>PACTOS</t>
  </si>
  <si>
    <t>RUTA ESPECIALIZADA</t>
  </si>
  <si>
    <t>PROGRAMAS</t>
  </si>
  <si>
    <t>DEPENDENCIA</t>
  </si>
  <si>
    <t>SISTEMA GENERAL DE PARTICIPACIONES</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</si>
  <si>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</si>
  <si>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</si>
  <si>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</si>
  <si>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</si>
  <si>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</si>
  <si>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</si>
  <si>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</si>
  <si>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</si>
  <si>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</si>
  <si>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</si>
  <si>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</si>
  <si>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</si>
  <si>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</si>
  <si>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VIGENCIAS ANTERIORES</t>
  </si>
  <si>
    <t>TOTAL 2019</t>
  </si>
  <si>
    <t>PACTO POR LOS DERECHOS SOCIALES</t>
  </si>
  <si>
    <t>EDUCACIÓN</t>
  </si>
  <si>
    <t>Escuela y educación pertinente para la paz,  la convivencia, la equidad  y el desarrollo</t>
  </si>
  <si>
    <t>Secretaría de Educación</t>
  </si>
  <si>
    <t>Subtotal</t>
  </si>
  <si>
    <t xml:space="preserve">SALUD </t>
  </si>
  <si>
    <t xml:space="preserve">Salud humanista </t>
  </si>
  <si>
    <t>Secretaría de Salud</t>
  </si>
  <si>
    <t>CULTURA</t>
  </si>
  <si>
    <t xml:space="preserve">Pasto, territorio creativo y cultural </t>
  </si>
  <si>
    <t>Secretaría de Cultura</t>
  </si>
  <si>
    <t>Secretaría de Infraestructura</t>
  </si>
  <si>
    <t>Patrimonio símbolo de identidad</t>
  </si>
  <si>
    <t>Corporcarnaval</t>
  </si>
  <si>
    <t>RECREACION Y DEPORTE</t>
  </si>
  <si>
    <t>Pasto saludable deportivo, recreativo e incluyente para la paz</t>
  </si>
  <si>
    <t>Pasto Deporte</t>
  </si>
  <si>
    <t xml:space="preserve">INCLUSION SOCIAL PARA CERRAR BRECHAS </t>
  </si>
  <si>
    <t>Ideas jóvenes para el Desarrollo</t>
  </si>
  <si>
    <t>Dirección de Juventud</t>
  </si>
  <si>
    <t>Pasto, territorio de protección de derechos y equidad para las mujeres</t>
  </si>
  <si>
    <t>Secretaría de las mujeres, orientaciones sexuales e identidades de género</t>
  </si>
  <si>
    <t>Pasto ciudad educada en protección de derechos e inclusión de población LGBTI</t>
  </si>
  <si>
    <t xml:space="preserve">Primera infancia, infancia y  adolescencia. </t>
  </si>
  <si>
    <t>Secretaría de Bienestar Social</t>
  </si>
  <si>
    <t>Atención e inclusión social  para personas con  discapacidad para la población del sector urbano y rural.</t>
  </si>
  <si>
    <t>Atención e inclusión social  para adultos mayores</t>
  </si>
  <si>
    <t>Pasto, territorio educado en protección de derechos e inclusión de  habitantes de calle.</t>
  </si>
  <si>
    <t>TOTAL PACTO</t>
  </si>
  <si>
    <t xml:space="preserve">PACTO POR LA SEGURIDAD,  CONVIVENCIA Y PAZ </t>
  </si>
  <si>
    <t xml:space="preserve">SEGURIDAD, JUSTICIA Y CONVIVENCIA HACIA LA PAZ </t>
  </si>
  <si>
    <t>Derechos humanos, seguridad, convivencia y justicia para la paz</t>
  </si>
  <si>
    <t>Secretaría de Gobierno</t>
  </si>
  <si>
    <t xml:space="preserve">Pasto Construyendo Paz </t>
  </si>
  <si>
    <t>Comisión de Paz</t>
  </si>
  <si>
    <t xml:space="preserve">Alumbrado público y electrificación rural </t>
  </si>
  <si>
    <t>SEPAL</t>
  </si>
  <si>
    <t>PREVENCION, PROTECCION, ATENCION, ASISTENCIA Y REPARACION INTEGRAL DE VICTIMAS</t>
  </si>
  <si>
    <t xml:space="preserve">Atención integral a víctimas del conflicto armado </t>
  </si>
  <si>
    <t>Secretaría de Gobierno - PAV</t>
  </si>
  <si>
    <t>PACTO CON LA NATURALEZA</t>
  </si>
  <si>
    <t>GESTION AMBIENTAL MUNICIPAL</t>
  </si>
  <si>
    <t>Conservación y sostenibilidad de los territorios</t>
  </si>
  <si>
    <t>Secretaría de Gestión Ambiental</t>
  </si>
  <si>
    <t xml:space="preserve">Cambio climatico </t>
  </si>
  <si>
    <t>AGUA POTABLE Y SANEAMIENTO BASICO</t>
  </si>
  <si>
    <t>Fondo de solidaridad y redistribución del ingreso</t>
  </si>
  <si>
    <t>Empopasto</t>
  </si>
  <si>
    <t>Emas</t>
  </si>
  <si>
    <t>Convenio acueducto rural</t>
  </si>
  <si>
    <t>Manejo Integral del Agua y saneamiento básico urbano, rural y sub urbano</t>
  </si>
  <si>
    <t>GESTION INTEGRAL DEL RIESGO</t>
  </si>
  <si>
    <t>Gestión integral del riesgo de desastres</t>
  </si>
  <si>
    <t>Dirección de Gestión del Riesgo de Desastres</t>
  </si>
  <si>
    <t>VIVIENDA</t>
  </si>
  <si>
    <t>Vivienda digna</t>
  </si>
  <si>
    <t>INVIPASTO</t>
  </si>
  <si>
    <t>MOVILIDAD Y TRANSPORTE</t>
  </si>
  <si>
    <t xml:space="preserve">Seguridad vial y movilidad </t>
  </si>
  <si>
    <t>Secretaría de Transito y Transporte</t>
  </si>
  <si>
    <t>Plan maestro de movilidad</t>
  </si>
  <si>
    <t>AVANTE SETP</t>
  </si>
  <si>
    <t>ESPACIO PÚBLICO INCLUYENTE COMO ESCENARIO DE CONVIVENCIA, SENSIBILIDAD Y CONCIENCIA SOCIAL PARA LA PAZ.</t>
  </si>
  <si>
    <t>Espacio público incluyente en armonía con el territorio</t>
  </si>
  <si>
    <t>Dirección de Espacio Público</t>
  </si>
  <si>
    <t>Secretaría de Planeación</t>
  </si>
  <si>
    <t>PACTO POR UN DESARROLLO ECONOMICO LOCAL E INCLUYENTE</t>
  </si>
  <si>
    <t>ECONÓMICO</t>
  </si>
  <si>
    <t>Por una ruralidad sostenible, agroecológica y equitativa</t>
  </si>
  <si>
    <t>Secretaría de Agricultura</t>
  </si>
  <si>
    <t xml:space="preserve">Fortalecimiento empresarial, empleo decente, emprendimiento y generación de ingresos con enfoque de género y generacional. </t>
  </si>
  <si>
    <t>Secretaría de Desarrollo Económico</t>
  </si>
  <si>
    <t>Infraestructura para la inclusión económica</t>
  </si>
  <si>
    <t>Fortalecimiento integral de las plazas de mercado</t>
  </si>
  <si>
    <t>Dirección Administrativa de Plazas de Mercado</t>
  </si>
  <si>
    <t>PACTO POR UN GOBIERNO ABIERTO Y PARTICIPATIVO</t>
  </si>
  <si>
    <t>FORTALECIMIENTO DEL DESARROLLO SOCIAL COMUNITARIO</t>
  </si>
  <si>
    <t>Hacia un gobierno con modelo de gestión abierto, incidente y participativo</t>
  </si>
  <si>
    <t>Secretaría de Desarrollo Comunitario</t>
  </si>
  <si>
    <t xml:space="preserve">BUEN GOBIERNO </t>
  </si>
  <si>
    <t>Fortalecimiento del Buen Gobierno</t>
  </si>
  <si>
    <t>Oficina de Asuntos Internacionales</t>
  </si>
  <si>
    <t>Oficina de Planeación de Gestión Institucional</t>
  </si>
  <si>
    <t>Oficina de Control Interno</t>
  </si>
  <si>
    <t xml:space="preserve">Estratificación </t>
  </si>
  <si>
    <t>Oficina Jurídica</t>
  </si>
  <si>
    <t>Secretaría de Hacienda</t>
  </si>
  <si>
    <t xml:space="preserve">Departamento de Contratación </t>
  </si>
  <si>
    <t>Secretaría General - Sisben</t>
  </si>
  <si>
    <t>Secretaría General - Archivo</t>
  </si>
  <si>
    <t>Oficina de Comunicación Social</t>
  </si>
  <si>
    <t>Secretaría General - Subsecretaría de Sistemas</t>
  </si>
  <si>
    <t>Secretaría General - Equipamiento</t>
  </si>
  <si>
    <t>Secretaría General - Almacen</t>
  </si>
  <si>
    <t>Secretaría General - Bienes inmuebles</t>
  </si>
  <si>
    <t>TOTAL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</si>
</sst>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_-* #,##0.000_-;\-* #,##0.000_-;_-* &quot;-&quot;_-;_-@_-"/>
    <numFmt numFmtId="165" formatCode="_(* #,##0_);_(* \(#,##0\);_(* &quot;-&quot;??_);_(@_)"/>
    <numFmt numFmtId="166" formatCode="_(* #,##0.00_);_(* \(#,##0.00\);_(* &quot;-&quot;??_);_(@_)"/>
    <numFmt numFmtId="167" formatCode="_-* #,##0.00_-;\-* #,##0.00_-;_-* &quot;-&quot;_-;_-@_-"/>
    <numFmt numFmtId="168" formatCode="#,##0.000000"/>
    <numFmt numFmtId="169" formatCode="0.000000"/>
    <numFmt numFmtId="170" formatCode="#,##0.00000"/>
  </numFmts>
  <fonts count="12" x14ac:knownFonts="1">
    <font>
      <sz val="11"/>
      <color theme="1"/>
      <name val="Calibri"/>
      <family val="2"/>
      <scheme val="minor"/>
    </font>
    <font>
      <sz val="11"/>
      <color theme="1"/>
      <name val="Calibri"/>
      <family val="2"/>
      <scheme val="minor"/>
    </font>
    <font>
      <b/>
      <sz val="14"/>
      <color theme="1"/>
      <name val="Arial"/>
      <family val="2"/>
    </font>
    <font>
      <sz val="6"/>
      <color theme="1"/>
      <name val="Arial"/>
      <family val="2"/>
    </font>
    <font>
      <b/>
      <sz val="10"/>
      <color theme="1"/>
      <name val="Arial"/>
      <family val="2"/>
    </font>
    <font>
      <b/>
      <sz val="6"/>
      <color theme="1"/>
      <name val="Arial"/>
      <family val="2"/>
    </font>
    <font>
      <sz val="10"/>
      <color theme="1"/>
      <name val="Arial"/>
      <family val="2"/>
    </font>
    <font>
      <sz val="8"/>
      <color indexed="8"/>
      <name val="Arial"/>
      <family val="2"/>
    </font>
    <font>
      <b/>
      <sz val="9"/>
      <color indexed="81"/>
      <name val="Tahoma"/>
      <family val="2"/>
    </font>
    <font>
      <sz val="9"/>
      <color indexed="81"/>
      <name val="Tahoma"/>
      <family val="2"/>
    </font>
    <font>
      <sz val="15"/>
      <color theme="1"/>
      <name val="Arial"/>
      <family val="2"/>
    </font>
    <font>
      <sz val="12"/>
      <color theme="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6" fontId="7" fillId="0" borderId="0" applyFont="0" applyFill="0" applyBorder="0" applyAlignment="0" applyProtection="0"/>
    <xf numFmtId="41" fontId="1" fillId="0" borderId="0" applyFont="0" applyFill="0" applyBorder="0" applyAlignment="0" applyProtection="0"/>
    <xf numFmtId="0" fontId="1" fillId="0" borderId="0"/>
    <xf numFmtId="0" fontId="1" fillId="0" borderId="0"/>
  </cellStyleXfs>
  <cellXfs count="56">
    <xf numFmtId="0" fontId="0" fillId="0" borderId="0" xfId="0"/>
    <xf numFmtId="0" fontId="3" fillId="0" borderId="0" xfId="3" applyFont="1" applyFill="1" applyAlignment="1">
      <alignment horizontal="center" vertical="top"/>
    </xf>
    <xf numFmtId="3" fontId="4" fillId="3" borderId="2" xfId="3" applyNumberFormat="1" applyFont="1" applyFill="1" applyBorder="1" applyAlignment="1">
      <alignment horizontal="center" vertical="center" wrapText="1"/>
    </xf>
    <xf numFmtId="3" fontId="5" fillId="3" borderId="2" xfId="3" applyNumberFormat="1" applyFont="1" applyFill="1" applyBorder="1" applyAlignment="1">
      <alignment horizontal="center" vertical="center" wrapText="1"/>
    </xf>
    <xf numFmtId="0" fontId="3" fillId="0" borderId="0" xfId="3" applyFont="1" applyAlignment="1">
      <alignment horizontal="center" vertical="top"/>
    </xf>
    <xf numFmtId="3" fontId="6" fillId="0" borderId="2" xfId="3" applyNumberFormat="1" applyFont="1" applyFill="1" applyBorder="1" applyAlignment="1">
      <alignment horizontal="center" vertical="center" wrapText="1"/>
    </xf>
    <xf numFmtId="41" fontId="6" fillId="0" borderId="2" xfId="2" applyFont="1" applyFill="1" applyBorder="1" applyAlignment="1">
      <alignment horizontal="center" vertical="center" wrapText="1"/>
    </xf>
    <xf numFmtId="41" fontId="6" fillId="4" borderId="2" xfId="2" applyFont="1" applyFill="1" applyBorder="1" applyAlignment="1">
      <alignment horizontal="center" vertical="center" wrapText="1"/>
    </xf>
    <xf numFmtId="164" fontId="6" fillId="4" borderId="2" xfId="2" applyNumberFormat="1" applyFont="1" applyFill="1" applyBorder="1" applyAlignment="1">
      <alignment horizontal="center" vertical="center" wrapText="1"/>
    </xf>
    <xf numFmtId="41" fontId="3" fillId="0" borderId="0" xfId="3" applyNumberFormat="1" applyFont="1" applyAlignment="1">
      <alignment horizontal="center" vertical="top"/>
    </xf>
    <xf numFmtId="41" fontId="4" fillId="5" borderId="2" xfId="2" applyFont="1" applyFill="1" applyBorder="1" applyAlignment="1">
      <alignment horizontal="center" vertical="center" wrapText="1"/>
    </xf>
    <xf numFmtId="3" fontId="6" fillId="0" borderId="2" xfId="4" applyNumberFormat="1" applyFont="1" applyFill="1" applyBorder="1" applyAlignment="1">
      <alignment horizontal="center" vertical="center" wrapText="1"/>
    </xf>
    <xf numFmtId="41" fontId="6" fillId="0" borderId="2" xfId="2" applyFont="1" applyBorder="1" applyAlignment="1">
      <alignment horizontal="center" vertical="center"/>
    </xf>
    <xf numFmtId="0" fontId="4" fillId="5" borderId="2" xfId="3" applyFont="1" applyFill="1" applyBorder="1" applyAlignment="1">
      <alignment horizontal="center" vertical="center"/>
    </xf>
    <xf numFmtId="41" fontId="4" fillId="5" borderId="2" xfId="2" applyFont="1" applyFill="1" applyBorder="1" applyAlignment="1">
      <alignment horizontal="center" vertical="center"/>
    </xf>
    <xf numFmtId="0" fontId="6" fillId="0" borderId="2" xfId="3" applyFont="1" applyFill="1" applyBorder="1" applyAlignment="1">
      <alignment horizontal="center" vertical="center" wrapText="1"/>
    </xf>
    <xf numFmtId="3" fontId="4" fillId="5" borderId="2" xfId="3" applyNumberFormat="1" applyFont="1" applyFill="1" applyBorder="1" applyAlignment="1">
      <alignment horizontal="center" vertical="center" wrapText="1"/>
    </xf>
    <xf numFmtId="41" fontId="6" fillId="4" borderId="2" xfId="2" applyFont="1" applyFill="1" applyBorder="1" applyAlignment="1">
      <alignment horizontal="center" vertical="center"/>
    </xf>
    <xf numFmtId="0" fontId="6" fillId="5" borderId="2" xfId="3" applyFont="1" applyFill="1" applyBorder="1" applyAlignment="1">
      <alignment horizontal="center" vertical="center"/>
    </xf>
    <xf numFmtId="41" fontId="6" fillId="0" borderId="0" xfId="2" applyFont="1" applyAlignment="1">
      <alignment horizontal="center" vertical="center"/>
    </xf>
    <xf numFmtId="165" fontId="6" fillId="6" borderId="2" xfId="3" applyNumberFormat="1" applyFont="1" applyFill="1" applyBorder="1" applyAlignment="1">
      <alignment horizontal="center" vertical="center"/>
    </xf>
    <xf numFmtId="41" fontId="4" fillId="6" borderId="2" xfId="2" applyFont="1" applyFill="1" applyBorder="1" applyAlignment="1">
      <alignment horizontal="center" vertical="center" wrapText="1"/>
    </xf>
    <xf numFmtId="166" fontId="3" fillId="0" borderId="0" xfId="1" applyFont="1" applyFill="1" applyAlignment="1">
      <alignment horizontal="center" vertical="top"/>
    </xf>
    <xf numFmtId="166" fontId="3" fillId="0" borderId="0" xfId="3" applyNumberFormat="1" applyFont="1" applyFill="1" applyAlignment="1">
      <alignment horizontal="center" vertical="top"/>
    </xf>
    <xf numFmtId="41" fontId="3" fillId="0" borderId="0" xfId="3" applyNumberFormat="1" applyFont="1" applyFill="1" applyAlignment="1">
      <alignment horizontal="center" vertical="top"/>
    </xf>
    <xf numFmtId="43" fontId="3" fillId="0" borderId="0" xfId="3" applyNumberFormat="1" applyFont="1" applyFill="1" applyAlignment="1">
      <alignment horizontal="center" vertical="top"/>
    </xf>
    <xf numFmtId="167" fontId="3" fillId="0" borderId="0" xfId="3" applyNumberFormat="1" applyFont="1" applyFill="1" applyAlignment="1">
      <alignment horizontal="center" vertical="top"/>
    </xf>
    <xf numFmtId="165" fontId="3" fillId="0" borderId="0" xfId="3" applyNumberFormat="1" applyFont="1" applyFill="1" applyAlignment="1">
      <alignment horizontal="center" vertical="top"/>
    </xf>
    <xf numFmtId="165" fontId="3" fillId="0" borderId="0" xfId="1" applyNumberFormat="1" applyFont="1" applyFill="1" applyAlignment="1">
      <alignment horizontal="center" vertical="top"/>
    </xf>
    <xf numFmtId="3" fontId="3" fillId="0" borderId="0" xfId="3" applyNumberFormat="1" applyFont="1" applyFill="1" applyBorder="1" applyAlignment="1">
      <alignment horizontal="center" vertical="top" wrapText="1"/>
    </xf>
    <xf numFmtId="3" fontId="3" fillId="0" borderId="0" xfId="3" applyNumberFormat="1" applyFont="1" applyFill="1" applyAlignment="1">
      <alignment horizontal="center" vertical="top"/>
    </xf>
    <xf numFmtId="168" fontId="3" fillId="0" borderId="0" xfId="3" applyNumberFormat="1" applyFont="1" applyFill="1" applyAlignment="1">
      <alignment horizontal="center" vertical="top"/>
    </xf>
    <xf numFmtId="169" fontId="3" fillId="0" borderId="0" xfId="3" applyNumberFormat="1" applyFont="1" applyFill="1" applyAlignment="1">
      <alignment horizontal="center" vertical="top"/>
    </xf>
    <xf numFmtId="170" fontId="3" fillId="0" borderId="0" xfId="3" applyNumberFormat="1" applyFont="1" applyFill="1" applyAlignment="1">
      <alignment horizontal="center" vertical="top"/>
    </xf>
    <xf numFmtId="41" fontId="6" fillId="4" borderId="2" xfId="2" applyNumberFormat="1" applyFont="1" applyFill="1" applyBorder="1" applyAlignment="1">
      <alignment horizontal="center" vertical="center" wrapText="1"/>
    </xf>
    <xf numFmtId="0" fontId="10" fillId="0" borderId="0" xfId="3" applyFont="1" applyFill="1" applyAlignment="1">
      <alignment horizontal="center" vertical="top"/>
    </xf>
    <xf numFmtId="0" fontId="11" fillId="0" borderId="0" xfId="3" applyFont="1" applyAlignment="1">
      <alignment horizontal="center" vertical="top"/>
    </xf>
    <xf numFmtId="41" fontId="11" fillId="0" borderId="0" xfId="3" applyNumberFormat="1" applyFont="1" applyAlignment="1">
      <alignment horizontal="center" vertical="top"/>
    </xf>
    <xf numFmtId="0" fontId="11" fillId="0" borderId="0" xfId="3" applyFont="1" applyFill="1" applyAlignment="1">
      <alignment horizontal="center" vertical="top"/>
    </xf>
    <xf numFmtId="41" fontId="10" fillId="0" borderId="0" xfId="2" applyFont="1" applyFill="1" applyAlignment="1">
      <alignment horizontal="center" vertical="top"/>
    </xf>
    <xf numFmtId="3" fontId="6" fillId="4" borderId="2" xfId="3" applyNumberFormat="1" applyFont="1" applyFill="1" applyBorder="1" applyAlignment="1">
      <alignment horizontal="center" vertical="center" wrapText="1"/>
    </xf>
    <xf numFmtId="0" fontId="3" fillId="4" borderId="0" xfId="3" applyFont="1" applyFill="1" applyAlignment="1">
      <alignment horizontal="center" vertical="top"/>
    </xf>
    <xf numFmtId="3" fontId="6" fillId="0" borderId="2" xfId="3" applyNumberFormat="1" applyFont="1" applyFill="1" applyBorder="1" applyAlignment="1">
      <alignment horizontal="center" vertical="center" wrapText="1"/>
    </xf>
    <xf numFmtId="41" fontId="6" fillId="0" borderId="2" xfId="2" applyFont="1" applyFill="1" applyBorder="1" applyAlignment="1">
      <alignment horizontal="center" vertical="center"/>
    </xf>
    <xf numFmtId="0" fontId="6" fillId="6" borderId="2" xfId="3" applyFont="1" applyFill="1" applyBorder="1" applyAlignment="1">
      <alignment horizontal="center" vertical="center"/>
    </xf>
    <xf numFmtId="3" fontId="6" fillId="0" borderId="2" xfId="3" applyNumberFormat="1" applyFont="1" applyFill="1" applyBorder="1" applyAlignment="1">
      <alignment horizontal="center" vertical="center" textRotation="90" wrapText="1"/>
    </xf>
    <xf numFmtId="3" fontId="6" fillId="0" borderId="2" xfId="3" applyNumberFormat="1" applyFont="1" applyFill="1" applyBorder="1" applyAlignment="1">
      <alignment horizontal="center" vertical="center" wrapText="1"/>
    </xf>
    <xf numFmtId="3" fontId="4" fillId="5" borderId="2" xfId="3" applyNumberFormat="1" applyFont="1" applyFill="1" applyBorder="1" applyAlignment="1">
      <alignment horizontal="center" vertical="center" wrapText="1"/>
    </xf>
    <xf numFmtId="0" fontId="6" fillId="5" borderId="2" xfId="3" applyFont="1" applyFill="1" applyBorder="1" applyAlignment="1">
      <alignment horizontal="center" vertical="center"/>
    </xf>
    <xf numFmtId="0" fontId="4" fillId="5" borderId="2" xfId="3" applyFont="1" applyFill="1" applyBorder="1" applyAlignment="1">
      <alignment horizontal="center" vertical="center"/>
    </xf>
    <xf numFmtId="3" fontId="6" fillId="0" borderId="2" xfId="4" applyNumberFormat="1" applyFont="1" applyFill="1" applyBorder="1" applyAlignment="1">
      <alignment horizontal="center" vertical="center" wrapText="1"/>
    </xf>
    <xf numFmtId="3" fontId="6" fillId="0" borderId="3" xfId="3" applyNumberFormat="1" applyFont="1" applyFill="1" applyBorder="1" applyAlignment="1">
      <alignment horizontal="center" vertical="center" wrapText="1"/>
    </xf>
    <xf numFmtId="3" fontId="6" fillId="0" borderId="4" xfId="3" applyNumberFormat="1" applyFont="1" applyFill="1" applyBorder="1" applyAlignment="1">
      <alignment horizontal="center" vertical="center" wrapText="1"/>
    </xf>
    <xf numFmtId="3" fontId="4" fillId="5" borderId="2" xfId="4" applyNumberFormat="1" applyFont="1" applyFill="1" applyBorder="1" applyAlignment="1">
      <alignment horizontal="center" vertical="center" wrapText="1"/>
    </xf>
    <xf numFmtId="0" fontId="6" fillId="0" borderId="2" xfId="3" applyFont="1" applyFill="1" applyBorder="1" applyAlignment="1">
      <alignment horizontal="center" vertical="center" wrapText="1"/>
    </xf>
    <xf numFmtId="0" fontId="2" fillId="2" borderId="1" xfId="3" applyFont="1" applyFill="1" applyBorder="1" applyAlignment="1">
      <alignment horizontal="center" vertical="top"/>
    </xf>
  </cellXfs>
  <cellStyles count="5">
    <cellStyle name="Millares" xfId="1" builtinId="3"/>
    <cellStyle name="Millares [0]" xfId="2" builtinId="6"/>
    <cellStyle name="Normal" xfId="0" builtinId="0"/>
    <cellStyle name="Normal 7" xfId="3"/>
    <cellStyle name="Normal 7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6"/>
  <sheetViews>
    <sheetView tabSelected="1" topLeftCell="E2" zoomScale="85" zoomScaleNormal="85" workbookViewId="0">
      <pane ySplit="1" topLeftCell="A69" activePane="bottomLeft" state="frozen"/>
      <selection activeCell="A2" sqref="A2"/>
      <selection pane="bottomLeft" activeCell="L88" sqref="L88"/>
    </sheetView>
  </sheetViews>
  <sheetFormatPr baseColWidth="10" defaultColWidth="13.28515625" defaultRowHeight="8.25" x14ac:dyDescent="0.25"/>
  <cols>
    <col min="1" max="1" width="11.28515625" style="1" customWidth="1"/>
    <col min="2" max="2" width="15.7109375" style="1" customWidth="1"/>
    <col min="3" max="3" width="13.28515625" style="1"/>
    <col min="4" max="4" width="14.7109375" style="1" customWidth="1"/>
    <col min="5" max="5" width="16" style="1" customWidth="1"/>
    <col min="6" max="6" width="14.85546875" style="1" customWidth="1"/>
    <col min="7" max="7" width="13.28515625" style="1"/>
    <col min="8" max="8" width="22.42578125" style="1" customWidth="1"/>
    <col min="9" max="11" width="13.28515625" style="1"/>
    <col min="12" max="12" width="20" style="1" bestFit="1" customWidth="1"/>
    <col min="13" max="14" width="13.28515625" style="1"/>
    <col min="15" max="15" width="16.28515625" style="1" customWidth="1"/>
    <col min="16" max="16" width="14.7109375" style="1" customWidth="1"/>
    <col min="17" max="18" width="13.28515625" style="1"/>
    <col min="19" max="19" width="15.140625" style="1" customWidth="1"/>
    <col min="20" max="20" width="21.140625" style="1" customWidth="1"/>
    <col min="21" max="21" width="20" style="1" bestFit="1" customWidth="1"/>
    <col min="22" max="22" width="15.7109375" style="1" bestFit="1" customWidth="1"/>
    <col min="23" max="23" width="13.42578125" style="1" bestFit="1" customWidth="1"/>
    <col min="24" max="16384" width="13.28515625" style="1"/>
  </cols>
  <sheetData>
    <row r="1" spans="1:21" ht="18" hidden="1" customHeight="1" x14ac:dyDescent="0.25">
      <c r="A1" s="55" t="s">
        <v>0</v>
      </c>
      <c r="B1" s="55"/>
      <c r="C1" s="55"/>
      <c r="D1" s="55"/>
      <c r="E1" s="55"/>
      <c r="F1" s="55"/>
      <c r="G1" s="55"/>
      <c r="H1" s="55"/>
      <c r="I1" s="55"/>
      <c r="J1" s="55"/>
      <c r="K1" s="55"/>
      <c r="L1" s="55"/>
      <c r="M1" s="55"/>
      <c r="N1" s="55"/>
      <c r="O1" s="55"/>
      <c r="P1" s="55"/>
      <c r="Q1" s="55"/>
      <c r="R1" s="55"/>
      <c r="S1" s="55"/>
      <c r="T1" s="55"/>
    </row>
    <row r="2" spans="1:21" s="4" customFormat="1" ht="41.25" customHeight="1" x14ac:dyDescent="0.25">
      <c r="A2" s="2" t="s">
        <v>1</v>
      </c>
      <c r="B2" s="2" t="s">
        <v>2</v>
      </c>
      <c r="C2" s="2" t="s">
        <v>3</v>
      </c>
      <c r="D2" s="2"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row>
    <row r="3" spans="1:21" s="4" customFormat="1" ht="44.25" customHeight="1" x14ac:dyDescent="0.25">
      <c r="A3" s="45" t="s">
        <v>21</v>
      </c>
      <c r="B3" s="46" t="s">
        <v>22</v>
      </c>
      <c r="C3" s="5" t="s">
        <v>23</v>
      </c>
      <c r="D3" s="5" t="s">
        <v>24</v>
      </c>
      <c r="E3" s="6">
        <v>231043010.40400001</v>
      </c>
      <c r="F3" s="7">
        <v>1483556.78544</v>
      </c>
      <c r="G3" s="6">
        <v>0</v>
      </c>
      <c r="H3" s="6">
        <v>260000</v>
      </c>
      <c r="I3" s="6">
        <v>0</v>
      </c>
      <c r="J3" s="6">
        <v>0</v>
      </c>
      <c r="K3" s="6">
        <v>0</v>
      </c>
      <c r="L3" s="6">
        <v>0</v>
      </c>
      <c r="M3" s="6">
        <v>0</v>
      </c>
      <c r="N3" s="6">
        <v>0</v>
      </c>
      <c r="O3" s="6">
        <v>10609000</v>
      </c>
      <c r="P3" s="6">
        <v>0</v>
      </c>
      <c r="Q3" s="6">
        <v>0</v>
      </c>
      <c r="R3" s="6">
        <v>0</v>
      </c>
      <c r="S3" s="8">
        <v>28853539.733130001</v>
      </c>
      <c r="T3" s="7">
        <f>SUM(E3:S3)</f>
        <v>272249106.92256999</v>
      </c>
      <c r="U3" s="9">
        <v>272249106.92256999</v>
      </c>
    </row>
    <row r="4" spans="1:21" s="4" customFormat="1" ht="12.75" x14ac:dyDescent="0.25">
      <c r="A4" s="45"/>
      <c r="B4" s="46"/>
      <c r="C4" s="47" t="s">
        <v>25</v>
      </c>
      <c r="D4" s="47"/>
      <c r="E4" s="10">
        <v>231043010.40400001</v>
      </c>
      <c r="F4" s="10">
        <v>1483556.78544</v>
      </c>
      <c r="G4" s="10">
        <v>0</v>
      </c>
      <c r="H4" s="10">
        <v>260000</v>
      </c>
      <c r="I4" s="10">
        <v>0</v>
      </c>
      <c r="J4" s="10">
        <v>0</v>
      </c>
      <c r="K4" s="10">
        <v>0</v>
      </c>
      <c r="L4" s="10">
        <v>0</v>
      </c>
      <c r="M4" s="10">
        <v>0</v>
      </c>
      <c r="N4" s="10">
        <v>0</v>
      </c>
      <c r="O4" s="10">
        <v>10609000</v>
      </c>
      <c r="P4" s="10">
        <v>0</v>
      </c>
      <c r="Q4" s="10">
        <v>0</v>
      </c>
      <c r="R4" s="10">
        <v>0</v>
      </c>
      <c r="S4" s="10">
        <f>S3</f>
        <v>28853539.733130001</v>
      </c>
      <c r="T4" s="10">
        <f>T3</f>
        <v>272249106.92256999</v>
      </c>
    </row>
    <row r="5" spans="1:21" s="4" customFormat="1" ht="24" customHeight="1" x14ac:dyDescent="0.25">
      <c r="A5" s="45"/>
      <c r="B5" s="51" t="s">
        <v>26</v>
      </c>
      <c r="C5" s="11" t="s">
        <v>27</v>
      </c>
      <c r="D5" s="11" t="s">
        <v>28</v>
      </c>
      <c r="E5" s="6">
        <v>84935981</v>
      </c>
      <c r="F5" s="7">
        <v>1396116.07256</v>
      </c>
      <c r="G5" s="6">
        <v>0</v>
      </c>
      <c r="H5" s="12">
        <v>10000</v>
      </c>
      <c r="I5" s="6">
        <v>28000</v>
      </c>
      <c r="J5" s="6">
        <v>0</v>
      </c>
      <c r="K5" s="6">
        <v>0</v>
      </c>
      <c r="L5" s="6">
        <v>0</v>
      </c>
      <c r="M5" s="6">
        <v>0</v>
      </c>
      <c r="N5" s="6">
        <v>0</v>
      </c>
      <c r="O5" s="6">
        <v>145676204</v>
      </c>
      <c r="P5" s="6">
        <v>0</v>
      </c>
      <c r="Q5" s="6">
        <v>0</v>
      </c>
      <c r="R5" s="6">
        <v>0</v>
      </c>
      <c r="S5" s="7">
        <v>6776420.8741899999</v>
      </c>
      <c r="T5" s="7">
        <f t="shared" ref="T5:T67" si="0">SUM(E5:S5)</f>
        <v>238822721.94675002</v>
      </c>
    </row>
    <row r="6" spans="1:21" s="4" customFormat="1" ht="12.75" x14ac:dyDescent="0.25">
      <c r="A6" s="45"/>
      <c r="B6" s="52"/>
      <c r="C6" s="47" t="s">
        <v>25</v>
      </c>
      <c r="D6" s="47"/>
      <c r="E6" s="10">
        <v>84935981</v>
      </c>
      <c r="F6" s="10">
        <v>1396116.07256</v>
      </c>
      <c r="G6" s="10">
        <v>0</v>
      </c>
      <c r="H6" s="10">
        <v>10000</v>
      </c>
      <c r="I6" s="10">
        <v>28000</v>
      </c>
      <c r="J6" s="10">
        <v>0</v>
      </c>
      <c r="K6" s="10">
        <v>0</v>
      </c>
      <c r="L6" s="10">
        <v>0</v>
      </c>
      <c r="M6" s="10">
        <v>0</v>
      </c>
      <c r="N6" s="10">
        <v>0</v>
      </c>
      <c r="O6" s="10">
        <v>145676204</v>
      </c>
      <c r="P6" s="10">
        <v>0</v>
      </c>
      <c r="Q6" s="10">
        <v>0</v>
      </c>
      <c r="R6" s="10">
        <v>0</v>
      </c>
      <c r="S6" s="10">
        <f>S5</f>
        <v>6776420.8741899999</v>
      </c>
      <c r="T6" s="10">
        <f>T5</f>
        <v>238822721.94675002</v>
      </c>
    </row>
    <row r="7" spans="1:21" s="4" customFormat="1" ht="25.5" customHeight="1" x14ac:dyDescent="0.25">
      <c r="A7" s="45"/>
      <c r="B7" s="46" t="s">
        <v>29</v>
      </c>
      <c r="C7" s="46" t="s">
        <v>30</v>
      </c>
      <c r="D7" s="5" t="s">
        <v>31</v>
      </c>
      <c r="E7" s="12">
        <v>700000</v>
      </c>
      <c r="F7" s="6">
        <v>250000</v>
      </c>
      <c r="G7" s="6">
        <v>300000</v>
      </c>
      <c r="H7" s="12">
        <v>0</v>
      </c>
      <c r="I7" s="12">
        <v>0</v>
      </c>
      <c r="J7" s="6">
        <v>2401600</v>
      </c>
      <c r="K7" s="6">
        <v>0</v>
      </c>
      <c r="L7" s="6">
        <v>0</v>
      </c>
      <c r="M7" s="6">
        <v>0</v>
      </c>
      <c r="N7" s="6">
        <v>0</v>
      </c>
      <c r="O7" s="6">
        <v>30000</v>
      </c>
      <c r="P7" s="6">
        <v>0</v>
      </c>
      <c r="Q7" s="6">
        <v>0</v>
      </c>
      <c r="R7" s="6">
        <v>0</v>
      </c>
      <c r="S7" s="6">
        <v>300000</v>
      </c>
      <c r="T7" s="7">
        <f t="shared" si="0"/>
        <v>3981600</v>
      </c>
    </row>
    <row r="8" spans="1:21" s="4" customFormat="1" ht="25.5" x14ac:dyDescent="0.25">
      <c r="A8" s="45"/>
      <c r="B8" s="46"/>
      <c r="C8" s="46"/>
      <c r="D8" s="5" t="s">
        <v>32</v>
      </c>
      <c r="E8" s="12">
        <v>915831.27300000004</v>
      </c>
      <c r="F8" s="12">
        <v>0</v>
      </c>
      <c r="G8" s="6">
        <v>0</v>
      </c>
      <c r="H8" s="12">
        <v>0</v>
      </c>
      <c r="I8" s="6">
        <v>0</v>
      </c>
      <c r="J8" s="6">
        <v>0</v>
      </c>
      <c r="K8" s="6">
        <v>0</v>
      </c>
      <c r="L8" s="6">
        <v>0</v>
      </c>
      <c r="M8" s="6">
        <v>0</v>
      </c>
      <c r="N8" s="6">
        <v>0</v>
      </c>
      <c r="O8" s="6">
        <v>0</v>
      </c>
      <c r="P8" s="6">
        <v>0</v>
      </c>
      <c r="Q8" s="6">
        <v>0</v>
      </c>
      <c r="R8" s="6">
        <v>0</v>
      </c>
      <c r="S8" s="6">
        <v>15000</v>
      </c>
      <c r="T8" s="7">
        <f t="shared" si="0"/>
        <v>930831.27300000004</v>
      </c>
    </row>
    <row r="9" spans="1:21" s="4" customFormat="1" ht="26.25" customHeight="1" x14ac:dyDescent="0.25">
      <c r="A9" s="45"/>
      <c r="B9" s="46"/>
      <c r="C9" s="5" t="s">
        <v>33</v>
      </c>
      <c r="D9" s="5" t="s">
        <v>34</v>
      </c>
      <c r="E9" s="6">
        <v>600000</v>
      </c>
      <c r="F9" s="6">
        <v>250000</v>
      </c>
      <c r="G9" s="6">
        <v>400000</v>
      </c>
      <c r="H9" s="6">
        <v>0</v>
      </c>
      <c r="I9" s="6">
        <v>0</v>
      </c>
      <c r="J9" s="6">
        <v>1200000</v>
      </c>
      <c r="K9" s="6">
        <v>0</v>
      </c>
      <c r="L9" s="6">
        <v>0</v>
      </c>
      <c r="M9" s="6">
        <v>0</v>
      </c>
      <c r="N9" s="6">
        <v>0</v>
      </c>
      <c r="O9" s="6">
        <v>0</v>
      </c>
      <c r="P9" s="6">
        <v>0</v>
      </c>
      <c r="Q9" s="6">
        <v>0</v>
      </c>
      <c r="R9" s="6">
        <v>0</v>
      </c>
      <c r="S9" s="6">
        <v>600000</v>
      </c>
      <c r="T9" s="7">
        <f t="shared" si="0"/>
        <v>3050000</v>
      </c>
    </row>
    <row r="10" spans="1:21" s="4" customFormat="1" ht="12.75" x14ac:dyDescent="0.25">
      <c r="A10" s="45"/>
      <c r="B10" s="46"/>
      <c r="C10" s="47" t="s">
        <v>25</v>
      </c>
      <c r="D10" s="47"/>
      <c r="E10" s="10">
        <v>2215831.2729999996</v>
      </c>
      <c r="F10" s="10">
        <v>500000</v>
      </c>
      <c r="G10" s="10">
        <v>700000</v>
      </c>
      <c r="H10" s="10">
        <v>0</v>
      </c>
      <c r="I10" s="10">
        <v>0</v>
      </c>
      <c r="J10" s="10">
        <v>3601600</v>
      </c>
      <c r="K10" s="10">
        <v>0</v>
      </c>
      <c r="L10" s="10">
        <v>0</v>
      </c>
      <c r="M10" s="10">
        <v>0</v>
      </c>
      <c r="N10" s="10">
        <v>0</v>
      </c>
      <c r="O10" s="10">
        <v>30000</v>
      </c>
      <c r="P10" s="10">
        <v>0</v>
      </c>
      <c r="Q10" s="10">
        <v>0</v>
      </c>
      <c r="R10" s="10">
        <v>0</v>
      </c>
      <c r="S10" s="10">
        <f>SUM(S7:S9)</f>
        <v>915000</v>
      </c>
      <c r="T10" s="10">
        <f>SUM(T7:T9)</f>
        <v>7962431.273</v>
      </c>
    </row>
    <row r="11" spans="1:21" s="4" customFormat="1" ht="21.75" customHeight="1" x14ac:dyDescent="0.25">
      <c r="A11" s="45"/>
      <c r="B11" s="46" t="s">
        <v>35</v>
      </c>
      <c r="C11" s="46" t="s">
        <v>36</v>
      </c>
      <c r="D11" s="5" t="s">
        <v>37</v>
      </c>
      <c r="E11" s="6">
        <v>500000</v>
      </c>
      <c r="F11" s="6">
        <v>550000</v>
      </c>
      <c r="G11" s="6">
        <v>400000</v>
      </c>
      <c r="H11" s="6">
        <v>0</v>
      </c>
      <c r="I11" s="6">
        <v>450000</v>
      </c>
      <c r="J11" s="6">
        <v>0</v>
      </c>
      <c r="K11" s="6">
        <v>0</v>
      </c>
      <c r="L11" s="6">
        <v>0</v>
      </c>
      <c r="M11" s="6">
        <v>0</v>
      </c>
      <c r="N11" s="6">
        <v>0</v>
      </c>
      <c r="O11" s="6">
        <v>0</v>
      </c>
      <c r="P11" s="6">
        <v>0</v>
      </c>
      <c r="Q11" s="6">
        <v>0</v>
      </c>
      <c r="R11" s="6">
        <v>0</v>
      </c>
      <c r="S11" s="12">
        <v>300000</v>
      </c>
      <c r="T11" s="7">
        <f t="shared" si="0"/>
        <v>2200000</v>
      </c>
    </row>
    <row r="12" spans="1:21" s="4" customFormat="1" ht="25.5" x14ac:dyDescent="0.25">
      <c r="A12" s="45"/>
      <c r="B12" s="46"/>
      <c r="C12" s="46"/>
      <c r="D12" s="5" t="s">
        <v>32</v>
      </c>
      <c r="E12" s="6">
        <v>1221108.365</v>
      </c>
      <c r="F12" s="6">
        <v>0</v>
      </c>
      <c r="G12" s="6">
        <v>0</v>
      </c>
      <c r="H12" s="6">
        <v>0</v>
      </c>
      <c r="I12" s="6">
        <v>0</v>
      </c>
      <c r="J12" s="6">
        <v>0</v>
      </c>
      <c r="K12" s="6">
        <v>0</v>
      </c>
      <c r="L12" s="6">
        <v>0</v>
      </c>
      <c r="M12" s="6">
        <v>0</v>
      </c>
      <c r="N12" s="6">
        <v>0</v>
      </c>
      <c r="O12" s="6">
        <v>0</v>
      </c>
      <c r="P12" s="6">
        <v>0</v>
      </c>
      <c r="Q12" s="6">
        <v>0</v>
      </c>
      <c r="R12" s="6">
        <v>0</v>
      </c>
      <c r="S12" s="6">
        <v>10000</v>
      </c>
      <c r="T12" s="7">
        <f t="shared" si="0"/>
        <v>1231108.365</v>
      </c>
    </row>
    <row r="13" spans="1:21" s="4" customFormat="1" ht="12.75" x14ac:dyDescent="0.25">
      <c r="A13" s="45"/>
      <c r="B13" s="46"/>
      <c r="C13" s="47" t="s">
        <v>25</v>
      </c>
      <c r="D13" s="47"/>
      <c r="E13" s="10">
        <v>1721108.365</v>
      </c>
      <c r="F13" s="10">
        <v>550000</v>
      </c>
      <c r="G13" s="10">
        <v>400000</v>
      </c>
      <c r="H13" s="10">
        <v>0</v>
      </c>
      <c r="I13" s="10">
        <v>450000</v>
      </c>
      <c r="J13" s="10">
        <v>0</v>
      </c>
      <c r="K13" s="10">
        <v>0</v>
      </c>
      <c r="L13" s="10">
        <v>0</v>
      </c>
      <c r="M13" s="10">
        <v>0</v>
      </c>
      <c r="N13" s="10">
        <v>0</v>
      </c>
      <c r="O13" s="10">
        <v>0</v>
      </c>
      <c r="P13" s="10">
        <v>0</v>
      </c>
      <c r="Q13" s="10">
        <v>0</v>
      </c>
      <c r="R13" s="10">
        <v>0</v>
      </c>
      <c r="S13" s="10">
        <f>SUM(S11:S12)</f>
        <v>310000</v>
      </c>
      <c r="T13" s="10">
        <f>SUM(T11:T12)</f>
        <v>3431108.3650000002</v>
      </c>
    </row>
    <row r="14" spans="1:21" s="4" customFormat="1" ht="38.25" x14ac:dyDescent="0.25">
      <c r="A14" s="45"/>
      <c r="B14" s="46" t="s">
        <v>38</v>
      </c>
      <c r="C14" s="5" t="s">
        <v>39</v>
      </c>
      <c r="D14" s="5" t="s">
        <v>40</v>
      </c>
      <c r="E14" s="6">
        <v>0</v>
      </c>
      <c r="F14" s="6">
        <v>0</v>
      </c>
      <c r="G14" s="6">
        <v>350000</v>
      </c>
      <c r="H14" s="6">
        <v>0</v>
      </c>
      <c r="I14" s="6">
        <v>150000</v>
      </c>
      <c r="J14" s="6">
        <v>0</v>
      </c>
      <c r="K14" s="6">
        <v>0</v>
      </c>
      <c r="L14" s="6">
        <v>0</v>
      </c>
      <c r="M14" s="6">
        <v>0</v>
      </c>
      <c r="N14" s="6">
        <v>0</v>
      </c>
      <c r="O14" s="6">
        <v>0</v>
      </c>
      <c r="P14" s="6">
        <v>0</v>
      </c>
      <c r="Q14" s="6">
        <v>0</v>
      </c>
      <c r="R14" s="6">
        <v>0</v>
      </c>
      <c r="S14" s="6">
        <v>0</v>
      </c>
      <c r="T14" s="7">
        <f t="shared" si="0"/>
        <v>500000</v>
      </c>
    </row>
    <row r="15" spans="1:21" s="4" customFormat="1" ht="76.5" x14ac:dyDescent="0.25">
      <c r="A15" s="45"/>
      <c r="B15" s="46"/>
      <c r="C15" s="5" t="s">
        <v>41</v>
      </c>
      <c r="D15" s="5" t="s">
        <v>42</v>
      </c>
      <c r="E15" s="6">
        <v>0</v>
      </c>
      <c r="F15" s="6">
        <v>0</v>
      </c>
      <c r="G15" s="6">
        <v>250000</v>
      </c>
      <c r="H15" s="6">
        <v>0</v>
      </c>
      <c r="I15" s="6">
        <v>150000</v>
      </c>
      <c r="J15" s="6">
        <v>0</v>
      </c>
      <c r="K15" s="6">
        <v>0</v>
      </c>
      <c r="L15" s="6">
        <v>0</v>
      </c>
      <c r="M15" s="6">
        <v>0</v>
      </c>
      <c r="N15" s="6">
        <v>0</v>
      </c>
      <c r="O15" s="6">
        <v>0</v>
      </c>
      <c r="P15" s="6">
        <v>0</v>
      </c>
      <c r="Q15" s="6">
        <v>0</v>
      </c>
      <c r="R15" s="6">
        <v>0</v>
      </c>
      <c r="S15" s="6">
        <v>50000</v>
      </c>
      <c r="T15" s="7">
        <f t="shared" si="0"/>
        <v>450000</v>
      </c>
    </row>
    <row r="16" spans="1:21" s="4" customFormat="1" ht="89.25" x14ac:dyDescent="0.25">
      <c r="A16" s="45"/>
      <c r="B16" s="46"/>
      <c r="C16" s="5" t="s">
        <v>43</v>
      </c>
      <c r="D16" s="5" t="s">
        <v>42</v>
      </c>
      <c r="E16" s="6">
        <v>0</v>
      </c>
      <c r="F16" s="6">
        <v>0</v>
      </c>
      <c r="G16" s="6">
        <v>150000</v>
      </c>
      <c r="H16" s="6">
        <v>0</v>
      </c>
      <c r="I16" s="6">
        <v>0</v>
      </c>
      <c r="J16" s="6">
        <v>0</v>
      </c>
      <c r="K16" s="6">
        <v>0</v>
      </c>
      <c r="L16" s="6">
        <v>0</v>
      </c>
      <c r="M16" s="6">
        <v>0</v>
      </c>
      <c r="N16" s="6">
        <v>0</v>
      </c>
      <c r="O16" s="6">
        <v>0</v>
      </c>
      <c r="P16" s="6">
        <v>0</v>
      </c>
      <c r="Q16" s="6">
        <v>0</v>
      </c>
      <c r="R16" s="6">
        <v>0</v>
      </c>
      <c r="S16" s="6">
        <v>0</v>
      </c>
      <c r="T16" s="7">
        <f t="shared" si="0"/>
        <v>150000</v>
      </c>
    </row>
    <row r="17" spans="1:20" s="4" customFormat="1" ht="79.5" customHeight="1" x14ac:dyDescent="0.25">
      <c r="A17" s="45"/>
      <c r="B17" s="46"/>
      <c r="C17" s="5" t="s">
        <v>44</v>
      </c>
      <c r="D17" s="5" t="s">
        <v>45</v>
      </c>
      <c r="E17" s="6">
        <v>1400000</v>
      </c>
      <c r="F17" s="7">
        <v>400000</v>
      </c>
      <c r="G17" s="6">
        <v>0</v>
      </c>
      <c r="H17" s="6">
        <v>0</v>
      </c>
      <c r="I17" s="6">
        <v>340000</v>
      </c>
      <c r="J17" s="6">
        <v>0</v>
      </c>
      <c r="K17" s="6">
        <v>0</v>
      </c>
      <c r="L17" s="6">
        <v>0</v>
      </c>
      <c r="M17" s="6">
        <v>0</v>
      </c>
      <c r="N17" s="6">
        <v>0</v>
      </c>
      <c r="O17" s="6">
        <v>0</v>
      </c>
      <c r="P17" s="6">
        <v>0</v>
      </c>
      <c r="Q17" s="6">
        <v>0</v>
      </c>
      <c r="R17" s="6">
        <v>0</v>
      </c>
      <c r="S17" s="7">
        <v>349755.91700000002</v>
      </c>
      <c r="T17" s="7">
        <f t="shared" si="0"/>
        <v>2489755.9169999999</v>
      </c>
    </row>
    <row r="18" spans="1:20" s="4" customFormat="1" ht="110.25" customHeight="1" x14ac:dyDescent="0.25">
      <c r="A18" s="45"/>
      <c r="B18" s="46"/>
      <c r="C18" s="5" t="s">
        <v>46</v>
      </c>
      <c r="D18" s="5" t="s">
        <v>45</v>
      </c>
      <c r="E18" s="6">
        <v>100000</v>
      </c>
      <c r="F18" s="6">
        <v>0</v>
      </c>
      <c r="G18" s="6">
        <v>200000</v>
      </c>
      <c r="H18" s="6">
        <v>0</v>
      </c>
      <c r="I18" s="6">
        <v>0</v>
      </c>
      <c r="J18" s="6">
        <v>0</v>
      </c>
      <c r="K18" s="6">
        <v>0</v>
      </c>
      <c r="L18" s="6">
        <v>0</v>
      </c>
      <c r="M18" s="6">
        <v>0</v>
      </c>
      <c r="N18" s="6">
        <v>0</v>
      </c>
      <c r="O18" s="6">
        <v>0</v>
      </c>
      <c r="P18" s="6">
        <v>0</v>
      </c>
      <c r="Q18" s="6">
        <v>0</v>
      </c>
      <c r="R18" s="6">
        <v>0</v>
      </c>
      <c r="S18" s="6">
        <v>0</v>
      </c>
      <c r="T18" s="7">
        <f t="shared" si="0"/>
        <v>300000</v>
      </c>
    </row>
    <row r="19" spans="1:20" s="4" customFormat="1" ht="55.5" customHeight="1" x14ac:dyDescent="0.25">
      <c r="A19" s="45"/>
      <c r="B19" s="46"/>
      <c r="C19" s="5" t="s">
        <v>47</v>
      </c>
      <c r="D19" s="5" t="s">
        <v>45</v>
      </c>
      <c r="E19" s="6">
        <v>0</v>
      </c>
      <c r="F19" s="6">
        <v>200000</v>
      </c>
      <c r="G19" s="6">
        <v>0</v>
      </c>
      <c r="H19" s="6">
        <v>0</v>
      </c>
      <c r="I19" s="6">
        <v>0</v>
      </c>
      <c r="J19" s="6">
        <v>0</v>
      </c>
      <c r="K19" s="6">
        <v>4502000</v>
      </c>
      <c r="L19" s="6">
        <v>0</v>
      </c>
      <c r="M19" s="6">
        <v>0</v>
      </c>
      <c r="N19" s="6">
        <v>0</v>
      </c>
      <c r="O19" s="6">
        <v>0</v>
      </c>
      <c r="P19" s="6">
        <v>0</v>
      </c>
      <c r="Q19" s="6">
        <v>0</v>
      </c>
      <c r="R19" s="6">
        <v>0</v>
      </c>
      <c r="S19" s="6">
        <v>8500000</v>
      </c>
      <c r="T19" s="7">
        <f t="shared" si="0"/>
        <v>13202000</v>
      </c>
    </row>
    <row r="20" spans="1:20" s="4" customFormat="1" ht="84.75" customHeight="1" x14ac:dyDescent="0.25">
      <c r="A20" s="45"/>
      <c r="B20" s="46"/>
      <c r="C20" s="5" t="s">
        <v>48</v>
      </c>
      <c r="D20" s="5" t="s">
        <v>45</v>
      </c>
      <c r="E20" s="6">
        <v>200000</v>
      </c>
      <c r="F20" s="6">
        <v>0</v>
      </c>
      <c r="G20" s="6">
        <v>150000</v>
      </c>
      <c r="H20" s="6">
        <v>0</v>
      </c>
      <c r="I20" s="6">
        <v>0</v>
      </c>
      <c r="J20" s="6">
        <v>0</v>
      </c>
      <c r="K20" s="6">
        <v>0</v>
      </c>
      <c r="L20" s="6">
        <v>0</v>
      </c>
      <c r="M20" s="6">
        <v>0</v>
      </c>
      <c r="N20" s="6">
        <v>0</v>
      </c>
      <c r="O20" s="6">
        <v>0</v>
      </c>
      <c r="P20" s="6">
        <v>0</v>
      </c>
      <c r="Q20" s="6">
        <v>0</v>
      </c>
      <c r="R20" s="6">
        <v>0</v>
      </c>
      <c r="S20" s="6">
        <v>0</v>
      </c>
      <c r="T20" s="7">
        <f t="shared" si="0"/>
        <v>350000</v>
      </c>
    </row>
    <row r="21" spans="1:20" s="4" customFormat="1" ht="12.75" x14ac:dyDescent="0.25">
      <c r="A21" s="45"/>
      <c r="B21" s="46"/>
      <c r="C21" s="47" t="s">
        <v>25</v>
      </c>
      <c r="D21" s="47"/>
      <c r="E21" s="10">
        <v>1700000</v>
      </c>
      <c r="F21" s="10">
        <v>600000</v>
      </c>
      <c r="G21" s="10">
        <v>1100000</v>
      </c>
      <c r="H21" s="10">
        <v>0</v>
      </c>
      <c r="I21" s="10">
        <v>640000</v>
      </c>
      <c r="J21" s="10">
        <v>0</v>
      </c>
      <c r="K21" s="10">
        <v>4502000</v>
      </c>
      <c r="L21" s="10">
        <v>0</v>
      </c>
      <c r="M21" s="10">
        <v>0</v>
      </c>
      <c r="N21" s="10">
        <v>0</v>
      </c>
      <c r="O21" s="10">
        <v>0</v>
      </c>
      <c r="P21" s="10">
        <v>0</v>
      </c>
      <c r="Q21" s="10">
        <v>0</v>
      </c>
      <c r="R21" s="10">
        <v>0</v>
      </c>
      <c r="S21" s="10">
        <f>SUM(S14:S20)</f>
        <v>8899755.9169999994</v>
      </c>
      <c r="T21" s="10">
        <f>SUM(T14:T20)</f>
        <v>17441755.916999999</v>
      </c>
    </row>
    <row r="22" spans="1:20" s="4" customFormat="1" ht="12.75" x14ac:dyDescent="0.25">
      <c r="A22" s="45"/>
      <c r="B22" s="13" t="s">
        <v>49</v>
      </c>
      <c r="C22" s="13"/>
      <c r="D22" s="13"/>
      <c r="E22" s="14">
        <f t="shared" ref="E22:R22" si="1">E4+E6+E10+E13+E21</f>
        <v>321615931.04200006</v>
      </c>
      <c r="F22" s="14">
        <f t="shared" si="1"/>
        <v>4529672.858</v>
      </c>
      <c r="G22" s="14">
        <f t="shared" si="1"/>
        <v>2200000</v>
      </c>
      <c r="H22" s="14">
        <f t="shared" si="1"/>
        <v>270000</v>
      </c>
      <c r="I22" s="14">
        <f t="shared" si="1"/>
        <v>1118000</v>
      </c>
      <c r="J22" s="14">
        <f t="shared" si="1"/>
        <v>3601600</v>
      </c>
      <c r="K22" s="14">
        <f t="shared" si="1"/>
        <v>4502000</v>
      </c>
      <c r="L22" s="14">
        <f t="shared" si="1"/>
        <v>0</v>
      </c>
      <c r="M22" s="14">
        <f t="shared" si="1"/>
        <v>0</v>
      </c>
      <c r="N22" s="14">
        <f t="shared" si="1"/>
        <v>0</v>
      </c>
      <c r="O22" s="14">
        <f t="shared" si="1"/>
        <v>156315204</v>
      </c>
      <c r="P22" s="14">
        <f t="shared" si="1"/>
        <v>0</v>
      </c>
      <c r="Q22" s="14">
        <f t="shared" si="1"/>
        <v>0</v>
      </c>
      <c r="R22" s="14">
        <f t="shared" si="1"/>
        <v>0</v>
      </c>
      <c r="S22" s="14">
        <f>S4+S6+S10+S13+S21</f>
        <v>45754716.524320006</v>
      </c>
      <c r="T22" s="14">
        <f>T4+T6+T10+T13+T21</f>
        <v>539907124.4243201</v>
      </c>
    </row>
    <row r="23" spans="1:20" s="4" customFormat="1" ht="36.75" customHeight="1" x14ac:dyDescent="0.25">
      <c r="A23" s="45" t="s">
        <v>50</v>
      </c>
      <c r="B23" s="54" t="s">
        <v>51</v>
      </c>
      <c r="C23" s="15" t="s">
        <v>52</v>
      </c>
      <c r="D23" s="15" t="s">
        <v>53</v>
      </c>
      <c r="E23" s="6">
        <v>500000</v>
      </c>
      <c r="F23" s="7">
        <v>400000</v>
      </c>
      <c r="G23" s="6">
        <v>50000</v>
      </c>
      <c r="H23" s="6">
        <v>2440080</v>
      </c>
      <c r="I23" s="6">
        <v>0</v>
      </c>
      <c r="J23" s="6">
        <v>0</v>
      </c>
      <c r="K23" s="6">
        <v>0</v>
      </c>
      <c r="L23" s="6">
        <v>0</v>
      </c>
      <c r="M23" s="6">
        <v>0</v>
      </c>
      <c r="N23" s="6">
        <v>0</v>
      </c>
      <c r="O23" s="6">
        <v>0</v>
      </c>
      <c r="P23" s="6">
        <v>0</v>
      </c>
      <c r="Q23" s="6">
        <v>0</v>
      </c>
      <c r="R23" s="6">
        <v>0</v>
      </c>
      <c r="S23" s="7">
        <v>1088250</v>
      </c>
      <c r="T23" s="7">
        <f t="shared" si="0"/>
        <v>4478330</v>
      </c>
    </row>
    <row r="24" spans="1:20" s="4" customFormat="1" ht="38.25" x14ac:dyDescent="0.25">
      <c r="A24" s="45"/>
      <c r="B24" s="54"/>
      <c r="C24" s="15" t="s">
        <v>54</v>
      </c>
      <c r="D24" s="15" t="s">
        <v>55</v>
      </c>
      <c r="E24" s="6">
        <v>0</v>
      </c>
      <c r="F24" s="6">
        <v>0</v>
      </c>
      <c r="G24" s="6">
        <v>200000</v>
      </c>
      <c r="H24" s="6">
        <v>0</v>
      </c>
      <c r="I24" s="6">
        <v>100000</v>
      </c>
      <c r="J24" s="6">
        <v>0</v>
      </c>
      <c r="K24" s="6">
        <v>0</v>
      </c>
      <c r="L24" s="6">
        <v>0</v>
      </c>
      <c r="M24" s="6">
        <v>0</v>
      </c>
      <c r="N24" s="6">
        <v>0</v>
      </c>
      <c r="O24" s="6">
        <v>0</v>
      </c>
      <c r="P24" s="6">
        <v>0</v>
      </c>
      <c r="Q24" s="6">
        <v>0</v>
      </c>
      <c r="R24" s="6">
        <v>0</v>
      </c>
      <c r="S24" s="6">
        <v>0</v>
      </c>
      <c r="T24" s="7">
        <f t="shared" si="0"/>
        <v>300000</v>
      </c>
    </row>
    <row r="25" spans="1:20" s="4" customFormat="1" ht="25.5" x14ac:dyDescent="0.25">
      <c r="A25" s="45"/>
      <c r="B25" s="54"/>
      <c r="C25" s="54" t="s">
        <v>56</v>
      </c>
      <c r="D25" s="15" t="s">
        <v>32</v>
      </c>
      <c r="E25" s="6">
        <v>0</v>
      </c>
      <c r="F25" s="6">
        <v>0</v>
      </c>
      <c r="G25" s="6">
        <v>0</v>
      </c>
      <c r="H25" s="12">
        <v>0</v>
      </c>
      <c r="I25" s="6">
        <v>0</v>
      </c>
      <c r="J25" s="6">
        <v>0</v>
      </c>
      <c r="K25" s="6">
        <v>0</v>
      </c>
      <c r="L25" s="6">
        <v>422000</v>
      </c>
      <c r="M25" s="6">
        <v>0</v>
      </c>
      <c r="N25" s="6">
        <v>0</v>
      </c>
      <c r="O25" s="6">
        <v>0</v>
      </c>
      <c r="P25" s="6">
        <v>0</v>
      </c>
      <c r="Q25" s="6">
        <v>0</v>
      </c>
      <c r="R25" s="6">
        <v>0</v>
      </c>
      <c r="S25" s="6">
        <v>656000</v>
      </c>
      <c r="T25" s="7">
        <f t="shared" si="0"/>
        <v>1078000</v>
      </c>
    </row>
    <row r="26" spans="1:20" s="4" customFormat="1" ht="17.25" customHeight="1" x14ac:dyDescent="0.25">
      <c r="A26" s="45"/>
      <c r="B26" s="54"/>
      <c r="C26" s="54"/>
      <c r="D26" s="15" t="s">
        <v>57</v>
      </c>
      <c r="E26" s="6">
        <v>0</v>
      </c>
      <c r="F26" s="6">
        <v>0</v>
      </c>
      <c r="G26" s="6">
        <v>0</v>
      </c>
      <c r="H26" s="6">
        <v>19541800</v>
      </c>
      <c r="I26" s="6">
        <v>0</v>
      </c>
      <c r="J26" s="6">
        <v>0</v>
      </c>
      <c r="K26" s="6">
        <v>0</v>
      </c>
      <c r="L26" s="6">
        <v>0</v>
      </c>
      <c r="M26" s="6">
        <v>0</v>
      </c>
      <c r="N26" s="6">
        <v>0</v>
      </c>
      <c r="O26" s="6">
        <v>0</v>
      </c>
      <c r="P26" s="6">
        <v>0</v>
      </c>
      <c r="Q26" s="6">
        <v>0</v>
      </c>
      <c r="R26" s="6">
        <v>0</v>
      </c>
      <c r="S26" s="6">
        <v>200000</v>
      </c>
      <c r="T26" s="7">
        <f t="shared" si="0"/>
        <v>19741800</v>
      </c>
    </row>
    <row r="27" spans="1:20" s="4" customFormat="1" ht="11.25" customHeight="1" x14ac:dyDescent="0.25">
      <c r="A27" s="45"/>
      <c r="B27" s="54"/>
      <c r="C27" s="47" t="s">
        <v>25</v>
      </c>
      <c r="D27" s="47"/>
      <c r="E27" s="10">
        <f t="shared" ref="E27:R27" si="2">SUM(E23:E26)</f>
        <v>500000</v>
      </c>
      <c r="F27" s="10">
        <f t="shared" si="2"/>
        <v>400000</v>
      </c>
      <c r="G27" s="10">
        <f t="shared" si="2"/>
        <v>250000</v>
      </c>
      <c r="H27" s="10">
        <f t="shared" si="2"/>
        <v>21981880</v>
      </c>
      <c r="I27" s="10">
        <f t="shared" si="2"/>
        <v>100000</v>
      </c>
      <c r="J27" s="10">
        <f t="shared" si="2"/>
        <v>0</v>
      </c>
      <c r="K27" s="10">
        <f t="shared" si="2"/>
        <v>0</v>
      </c>
      <c r="L27" s="10">
        <f t="shared" si="2"/>
        <v>422000</v>
      </c>
      <c r="M27" s="10">
        <f t="shared" si="2"/>
        <v>0</v>
      </c>
      <c r="N27" s="10">
        <f t="shared" si="2"/>
        <v>0</v>
      </c>
      <c r="O27" s="10">
        <f t="shared" si="2"/>
        <v>0</v>
      </c>
      <c r="P27" s="10">
        <f t="shared" si="2"/>
        <v>0</v>
      </c>
      <c r="Q27" s="10">
        <f t="shared" si="2"/>
        <v>0</v>
      </c>
      <c r="R27" s="10">
        <f t="shared" si="2"/>
        <v>0</v>
      </c>
      <c r="S27" s="10">
        <f>SUM(S23:S26)</f>
        <v>1944250</v>
      </c>
      <c r="T27" s="10">
        <f>SUM(T23:T26)</f>
        <v>25598130</v>
      </c>
    </row>
    <row r="28" spans="1:20" s="4" customFormat="1" ht="63.75" x14ac:dyDescent="0.25">
      <c r="A28" s="45"/>
      <c r="B28" s="46" t="s">
        <v>58</v>
      </c>
      <c r="C28" s="15" t="s">
        <v>59</v>
      </c>
      <c r="D28" s="15" t="s">
        <v>60</v>
      </c>
      <c r="E28" s="6">
        <v>0</v>
      </c>
      <c r="F28" s="6">
        <v>2150000</v>
      </c>
      <c r="G28" s="6">
        <v>0</v>
      </c>
      <c r="H28" s="6">
        <v>0</v>
      </c>
      <c r="I28" s="6">
        <v>0</v>
      </c>
      <c r="J28" s="6">
        <v>0</v>
      </c>
      <c r="K28" s="6">
        <v>0</v>
      </c>
      <c r="L28" s="6">
        <v>0</v>
      </c>
      <c r="M28" s="6">
        <v>0</v>
      </c>
      <c r="N28" s="6">
        <v>0</v>
      </c>
      <c r="O28" s="6">
        <v>0</v>
      </c>
      <c r="P28" s="6">
        <v>0</v>
      </c>
      <c r="Q28" s="6">
        <v>0</v>
      </c>
      <c r="R28" s="6">
        <v>0</v>
      </c>
      <c r="S28" s="6">
        <v>0</v>
      </c>
      <c r="T28" s="7">
        <f t="shared" si="0"/>
        <v>2150000</v>
      </c>
    </row>
    <row r="29" spans="1:20" s="4" customFormat="1" ht="13.5" customHeight="1" x14ac:dyDescent="0.25">
      <c r="A29" s="45"/>
      <c r="B29" s="46"/>
      <c r="C29" s="47" t="s">
        <v>25</v>
      </c>
      <c r="D29" s="47"/>
      <c r="E29" s="10">
        <v>0</v>
      </c>
      <c r="F29" s="10">
        <v>2150000</v>
      </c>
      <c r="G29" s="10">
        <v>0</v>
      </c>
      <c r="H29" s="10">
        <v>0</v>
      </c>
      <c r="I29" s="10">
        <v>0</v>
      </c>
      <c r="J29" s="10">
        <v>0</v>
      </c>
      <c r="K29" s="10">
        <v>0</v>
      </c>
      <c r="L29" s="10">
        <v>0</v>
      </c>
      <c r="M29" s="10">
        <v>0</v>
      </c>
      <c r="N29" s="10">
        <v>0</v>
      </c>
      <c r="O29" s="10">
        <v>0</v>
      </c>
      <c r="P29" s="10">
        <v>0</v>
      </c>
      <c r="Q29" s="10">
        <v>0</v>
      </c>
      <c r="R29" s="10">
        <v>0</v>
      </c>
      <c r="S29" s="10">
        <f>S28</f>
        <v>0</v>
      </c>
      <c r="T29" s="10">
        <f>T28</f>
        <v>2150000</v>
      </c>
    </row>
    <row r="30" spans="1:20" s="4" customFormat="1" ht="12.75" x14ac:dyDescent="0.25">
      <c r="A30" s="45"/>
      <c r="B30" s="47" t="s">
        <v>49</v>
      </c>
      <c r="C30" s="47"/>
      <c r="D30" s="16"/>
      <c r="E30" s="10">
        <v>500000</v>
      </c>
      <c r="F30" s="10">
        <v>2550000</v>
      </c>
      <c r="G30" s="10">
        <v>250000</v>
      </c>
      <c r="H30" s="10">
        <v>21981879.999999996</v>
      </c>
      <c r="I30" s="10">
        <v>100000</v>
      </c>
      <c r="J30" s="10">
        <v>0</v>
      </c>
      <c r="K30" s="10">
        <v>0</v>
      </c>
      <c r="L30" s="10">
        <v>422000</v>
      </c>
      <c r="M30" s="10">
        <v>0</v>
      </c>
      <c r="N30" s="10">
        <v>0</v>
      </c>
      <c r="O30" s="10">
        <v>0</v>
      </c>
      <c r="P30" s="10">
        <v>0</v>
      </c>
      <c r="Q30" s="10">
        <v>0</v>
      </c>
      <c r="R30" s="10">
        <v>0</v>
      </c>
      <c r="S30" s="10">
        <f>S27+S29</f>
        <v>1944250</v>
      </c>
      <c r="T30" s="10">
        <f>T27+T29</f>
        <v>27748130</v>
      </c>
    </row>
    <row r="31" spans="1:20" ht="63.75" x14ac:dyDescent="0.25">
      <c r="A31" s="45" t="s">
        <v>61</v>
      </c>
      <c r="B31" s="50" t="s">
        <v>62</v>
      </c>
      <c r="C31" s="42" t="s">
        <v>63</v>
      </c>
      <c r="D31" s="42" t="s">
        <v>64</v>
      </c>
      <c r="E31" s="6">
        <v>700000</v>
      </c>
      <c r="F31" s="6">
        <v>300000</v>
      </c>
      <c r="G31" s="6">
        <v>0</v>
      </c>
      <c r="H31" s="6">
        <v>1297096.523</v>
      </c>
      <c r="I31" s="6">
        <v>0</v>
      </c>
      <c r="J31" s="6">
        <v>0</v>
      </c>
      <c r="K31" s="6">
        <v>0</v>
      </c>
      <c r="L31" s="6">
        <v>0</v>
      </c>
      <c r="M31" s="6">
        <v>0</v>
      </c>
      <c r="N31" s="6">
        <v>0</v>
      </c>
      <c r="O31" s="6">
        <v>0</v>
      </c>
      <c r="P31" s="43">
        <v>0</v>
      </c>
      <c r="Q31" s="43">
        <v>5224604.16</v>
      </c>
      <c r="R31" s="43">
        <v>0</v>
      </c>
      <c r="S31" s="43">
        <v>300000</v>
      </c>
      <c r="T31" s="6">
        <f>SUM(E31:S31)</f>
        <v>7821700.6830000002</v>
      </c>
    </row>
    <row r="32" spans="1:20" ht="38.25" x14ac:dyDescent="0.25">
      <c r="A32" s="45"/>
      <c r="B32" s="50"/>
      <c r="C32" s="42" t="s">
        <v>65</v>
      </c>
      <c r="D32" s="42" t="s">
        <v>64</v>
      </c>
      <c r="E32" s="6">
        <v>200000</v>
      </c>
      <c r="F32" s="6">
        <v>200000</v>
      </c>
      <c r="G32" s="6">
        <v>0</v>
      </c>
      <c r="H32" s="6">
        <v>0</v>
      </c>
      <c r="I32" s="6">
        <v>0</v>
      </c>
      <c r="J32" s="6">
        <v>0</v>
      </c>
      <c r="K32" s="6">
        <v>0</v>
      </c>
      <c r="L32" s="6">
        <v>0</v>
      </c>
      <c r="M32" s="6">
        <v>0</v>
      </c>
      <c r="N32" s="6">
        <v>0</v>
      </c>
      <c r="O32" s="6">
        <v>0</v>
      </c>
      <c r="P32" s="6">
        <v>0</v>
      </c>
      <c r="Q32" s="6">
        <v>0</v>
      </c>
      <c r="R32" s="6">
        <v>0</v>
      </c>
      <c r="S32" s="6">
        <v>0</v>
      </c>
      <c r="T32" s="6">
        <f t="shared" si="0"/>
        <v>400000</v>
      </c>
    </row>
    <row r="33" spans="1:20" s="4" customFormat="1" ht="12.75" x14ac:dyDescent="0.25">
      <c r="A33" s="45"/>
      <c r="B33" s="50"/>
      <c r="C33" s="47" t="s">
        <v>25</v>
      </c>
      <c r="D33" s="47"/>
      <c r="E33" s="10">
        <f t="shared" ref="E33:R33" si="3">SUM(E31:E32)</f>
        <v>900000</v>
      </c>
      <c r="F33" s="10">
        <f t="shared" si="3"/>
        <v>500000</v>
      </c>
      <c r="G33" s="10">
        <f t="shared" si="3"/>
        <v>0</v>
      </c>
      <c r="H33" s="10">
        <f t="shared" si="3"/>
        <v>1297096.523</v>
      </c>
      <c r="I33" s="10">
        <f t="shared" si="3"/>
        <v>0</v>
      </c>
      <c r="J33" s="10">
        <f t="shared" si="3"/>
        <v>0</v>
      </c>
      <c r="K33" s="10">
        <f t="shared" si="3"/>
        <v>0</v>
      </c>
      <c r="L33" s="10">
        <f t="shared" si="3"/>
        <v>0</v>
      </c>
      <c r="M33" s="10">
        <f t="shared" si="3"/>
        <v>0</v>
      </c>
      <c r="N33" s="10">
        <f t="shared" si="3"/>
        <v>0</v>
      </c>
      <c r="O33" s="10">
        <f t="shared" si="3"/>
        <v>0</v>
      </c>
      <c r="P33" s="10">
        <f t="shared" si="3"/>
        <v>0</v>
      </c>
      <c r="Q33" s="10">
        <f t="shared" si="3"/>
        <v>5224604.16</v>
      </c>
      <c r="R33" s="10">
        <f t="shared" si="3"/>
        <v>0</v>
      </c>
      <c r="S33" s="10">
        <f>SUM(S31:S32)</f>
        <v>300000</v>
      </c>
      <c r="T33" s="10">
        <f>SUM(T31:T32)</f>
        <v>8221700.6830000002</v>
      </c>
    </row>
    <row r="34" spans="1:20" s="4" customFormat="1" ht="28.5" customHeight="1" x14ac:dyDescent="0.25">
      <c r="A34" s="45"/>
      <c r="B34" s="50" t="s">
        <v>66</v>
      </c>
      <c r="C34" s="50" t="s">
        <v>67</v>
      </c>
      <c r="D34" s="11" t="s">
        <v>68</v>
      </c>
      <c r="E34" s="7">
        <v>2823758.32</v>
      </c>
      <c r="F34" s="6">
        <v>0</v>
      </c>
      <c r="G34" s="6">
        <v>0</v>
      </c>
      <c r="H34" s="6">
        <v>0</v>
      </c>
      <c r="I34" s="12">
        <v>0</v>
      </c>
      <c r="J34" s="6">
        <v>0</v>
      </c>
      <c r="K34" s="6">
        <v>0</v>
      </c>
      <c r="L34" s="6">
        <v>0</v>
      </c>
      <c r="M34" s="6">
        <v>0</v>
      </c>
      <c r="N34" s="7">
        <v>4900915.2759999996</v>
      </c>
      <c r="O34" s="6">
        <v>0</v>
      </c>
      <c r="P34" s="6">
        <v>0</v>
      </c>
      <c r="Q34" s="6">
        <v>0</v>
      </c>
      <c r="R34" s="6">
        <v>0</v>
      </c>
      <c r="S34" s="6">
        <v>0</v>
      </c>
      <c r="T34" s="7">
        <f t="shared" si="0"/>
        <v>7724673.595999999</v>
      </c>
    </row>
    <row r="35" spans="1:20" s="4" customFormat="1" ht="18" customHeight="1" x14ac:dyDescent="0.25">
      <c r="A35" s="45"/>
      <c r="B35" s="50"/>
      <c r="C35" s="50"/>
      <c r="D35" s="11" t="s">
        <v>69</v>
      </c>
      <c r="E35" s="6">
        <v>4277360.284</v>
      </c>
      <c r="F35" s="6">
        <v>0</v>
      </c>
      <c r="G35" s="6">
        <v>0</v>
      </c>
      <c r="H35" s="6">
        <v>0</v>
      </c>
      <c r="I35" s="12">
        <v>0</v>
      </c>
      <c r="J35" s="6">
        <v>0</v>
      </c>
      <c r="K35" s="6">
        <v>0</v>
      </c>
      <c r="L35" s="6">
        <v>0</v>
      </c>
      <c r="M35" s="6">
        <v>0</v>
      </c>
      <c r="N35" s="6">
        <v>2991250.1689999998</v>
      </c>
      <c r="O35" s="6">
        <v>0</v>
      </c>
      <c r="P35" s="6">
        <v>0</v>
      </c>
      <c r="Q35" s="6">
        <v>0</v>
      </c>
      <c r="R35" s="6">
        <v>0</v>
      </c>
      <c r="S35" s="6">
        <v>0</v>
      </c>
      <c r="T35" s="7">
        <f t="shared" si="0"/>
        <v>7268610.4529999997</v>
      </c>
    </row>
    <row r="36" spans="1:20" s="4" customFormat="1" ht="25.5" x14ac:dyDescent="0.25">
      <c r="A36" s="45"/>
      <c r="B36" s="50"/>
      <c r="C36" s="50"/>
      <c r="D36" s="11" t="s">
        <v>70</v>
      </c>
      <c r="E36" s="7">
        <v>25180.513000000003</v>
      </c>
      <c r="F36" s="6">
        <v>0</v>
      </c>
      <c r="G36" s="6">
        <v>0</v>
      </c>
      <c r="H36" s="6">
        <v>0</v>
      </c>
      <c r="I36" s="12">
        <v>0</v>
      </c>
      <c r="J36" s="6">
        <v>0</v>
      </c>
      <c r="K36" s="6">
        <v>0</v>
      </c>
      <c r="L36" s="6">
        <v>0</v>
      </c>
      <c r="M36" s="6">
        <v>0</v>
      </c>
      <c r="N36" s="6">
        <v>1779.8816399999998</v>
      </c>
      <c r="O36" s="6">
        <v>0</v>
      </c>
      <c r="P36" s="6">
        <v>0</v>
      </c>
      <c r="Q36" s="6">
        <v>0</v>
      </c>
      <c r="R36" s="6">
        <v>0</v>
      </c>
      <c r="S36" s="6">
        <v>0</v>
      </c>
      <c r="T36" s="7">
        <f t="shared" si="0"/>
        <v>26960.394640000002</v>
      </c>
    </row>
    <row r="37" spans="1:20" ht="38.25" x14ac:dyDescent="0.25">
      <c r="A37" s="45"/>
      <c r="B37" s="50"/>
      <c r="C37" s="51" t="s">
        <v>71</v>
      </c>
      <c r="D37" s="42" t="s">
        <v>64</v>
      </c>
      <c r="E37" s="6">
        <v>2188630.4470000002</v>
      </c>
      <c r="F37" s="6">
        <v>0</v>
      </c>
      <c r="G37" s="6">
        <v>300000</v>
      </c>
      <c r="H37" s="6">
        <v>0</v>
      </c>
      <c r="J37" s="6">
        <v>0</v>
      </c>
      <c r="K37" s="6">
        <v>0</v>
      </c>
      <c r="L37" s="6">
        <v>0</v>
      </c>
      <c r="M37" s="6">
        <v>0</v>
      </c>
      <c r="N37" s="6">
        <v>0</v>
      </c>
      <c r="O37" s="6">
        <v>0</v>
      </c>
      <c r="P37" s="6">
        <v>0</v>
      </c>
      <c r="Q37" s="6">
        <v>0</v>
      </c>
      <c r="R37" s="6">
        <v>0</v>
      </c>
      <c r="S37" s="6">
        <v>200000</v>
      </c>
      <c r="T37" s="6">
        <f t="shared" si="0"/>
        <v>2688630.4470000002</v>
      </c>
    </row>
    <row r="38" spans="1:20" s="4" customFormat="1" ht="25.5" x14ac:dyDescent="0.25">
      <c r="A38" s="45"/>
      <c r="B38" s="50"/>
      <c r="C38" s="52"/>
      <c r="D38" s="5" t="s">
        <v>45</v>
      </c>
      <c r="E38" s="7"/>
      <c r="F38" s="7"/>
      <c r="G38" s="6"/>
      <c r="H38" s="6"/>
      <c r="I38" s="6">
        <v>200000</v>
      </c>
      <c r="J38" s="6"/>
      <c r="K38" s="6"/>
      <c r="L38" s="6"/>
      <c r="M38" s="6"/>
      <c r="N38" s="6"/>
      <c r="O38" s="6"/>
      <c r="P38" s="6"/>
      <c r="Q38" s="6"/>
      <c r="R38" s="6"/>
      <c r="S38" s="7"/>
      <c r="T38" s="7">
        <f t="shared" si="0"/>
        <v>200000</v>
      </c>
    </row>
    <row r="39" spans="1:20" s="4" customFormat="1" ht="12.75" x14ac:dyDescent="0.25">
      <c r="A39" s="45"/>
      <c r="B39" s="50"/>
      <c r="C39" s="53" t="s">
        <v>25</v>
      </c>
      <c r="D39" s="53"/>
      <c r="E39" s="10">
        <v>9314929.5639999993</v>
      </c>
      <c r="F39" s="10">
        <v>0</v>
      </c>
      <c r="G39" s="10">
        <v>300000</v>
      </c>
      <c r="H39" s="10">
        <v>0</v>
      </c>
      <c r="I39" s="10">
        <v>200000</v>
      </c>
      <c r="J39" s="10">
        <v>0</v>
      </c>
      <c r="K39" s="10">
        <v>0</v>
      </c>
      <c r="L39" s="10">
        <v>0</v>
      </c>
      <c r="M39" s="10">
        <v>0</v>
      </c>
      <c r="N39" s="10">
        <v>7893945.3266399996</v>
      </c>
      <c r="O39" s="10">
        <v>0</v>
      </c>
      <c r="P39" s="10">
        <v>0</v>
      </c>
      <c r="Q39" s="10">
        <v>0</v>
      </c>
      <c r="R39" s="10">
        <v>0</v>
      </c>
      <c r="S39" s="10">
        <f>SUM(S34:S38)</f>
        <v>200000</v>
      </c>
      <c r="T39" s="10">
        <f>SUM(T34:T38)</f>
        <v>17908874.890639998</v>
      </c>
    </row>
    <row r="40" spans="1:20" s="4" customFormat="1" ht="51" x14ac:dyDescent="0.25">
      <c r="A40" s="45"/>
      <c r="B40" s="50" t="s">
        <v>72</v>
      </c>
      <c r="C40" s="11" t="s">
        <v>73</v>
      </c>
      <c r="D40" s="11" t="s">
        <v>74</v>
      </c>
      <c r="E40" s="6">
        <v>0</v>
      </c>
      <c r="F40" s="6">
        <v>0</v>
      </c>
      <c r="G40" s="6">
        <v>0</v>
      </c>
      <c r="H40" s="6">
        <v>1395552</v>
      </c>
      <c r="I40" s="6">
        <v>0</v>
      </c>
      <c r="J40" s="6">
        <v>0</v>
      </c>
      <c r="K40" s="6">
        <v>0</v>
      </c>
      <c r="L40" s="6">
        <v>0</v>
      </c>
      <c r="M40" s="6">
        <v>0</v>
      </c>
      <c r="N40" s="6">
        <v>0</v>
      </c>
      <c r="O40" s="6">
        <v>0</v>
      </c>
      <c r="P40" s="6">
        <v>0</v>
      </c>
      <c r="Q40" s="6">
        <v>0</v>
      </c>
      <c r="R40" s="6">
        <v>0</v>
      </c>
      <c r="S40" s="6">
        <v>500000</v>
      </c>
      <c r="T40" s="7">
        <f t="shared" si="0"/>
        <v>1895552</v>
      </c>
    </row>
    <row r="41" spans="1:20" s="4" customFormat="1" ht="12.75" x14ac:dyDescent="0.25">
      <c r="A41" s="45"/>
      <c r="B41" s="50"/>
      <c r="C41" s="53" t="s">
        <v>25</v>
      </c>
      <c r="D41" s="53"/>
      <c r="E41" s="10">
        <v>0</v>
      </c>
      <c r="F41" s="10">
        <v>0</v>
      </c>
      <c r="G41" s="10">
        <v>0</v>
      </c>
      <c r="H41" s="10">
        <v>1395552</v>
      </c>
      <c r="I41" s="10">
        <v>0</v>
      </c>
      <c r="J41" s="10">
        <v>0</v>
      </c>
      <c r="K41" s="10">
        <v>0</v>
      </c>
      <c r="L41" s="10">
        <v>0</v>
      </c>
      <c r="M41" s="10">
        <v>0</v>
      </c>
      <c r="N41" s="10">
        <v>0</v>
      </c>
      <c r="O41" s="10">
        <v>0</v>
      </c>
      <c r="P41" s="10">
        <v>0</v>
      </c>
      <c r="Q41" s="10">
        <v>0</v>
      </c>
      <c r="R41" s="10">
        <v>0</v>
      </c>
      <c r="S41" s="10">
        <f>S40</f>
        <v>500000</v>
      </c>
      <c r="T41" s="10">
        <f>T40</f>
        <v>1895552</v>
      </c>
    </row>
    <row r="42" spans="1:20" s="4" customFormat="1" ht="19.5" customHeight="1" x14ac:dyDescent="0.25">
      <c r="A42" s="45"/>
      <c r="B42" s="46" t="s">
        <v>75</v>
      </c>
      <c r="C42" s="11" t="s">
        <v>76</v>
      </c>
      <c r="D42" s="11" t="s">
        <v>77</v>
      </c>
      <c r="E42" s="6">
        <v>0</v>
      </c>
      <c r="F42" s="6">
        <v>0</v>
      </c>
      <c r="G42" s="6">
        <v>0</v>
      </c>
      <c r="H42" s="6">
        <v>4520000</v>
      </c>
      <c r="I42" s="6">
        <v>0</v>
      </c>
      <c r="J42" s="6">
        <v>0</v>
      </c>
      <c r="K42" s="6">
        <v>0</v>
      </c>
      <c r="L42" s="6">
        <v>0</v>
      </c>
      <c r="M42" s="6">
        <v>0</v>
      </c>
      <c r="N42" s="6">
        <v>0</v>
      </c>
      <c r="O42" s="6">
        <v>0</v>
      </c>
      <c r="P42" s="6">
        <v>610000</v>
      </c>
      <c r="Q42" s="6">
        <v>0</v>
      </c>
      <c r="R42" s="6">
        <v>0</v>
      </c>
      <c r="S42" s="6">
        <v>0</v>
      </c>
      <c r="T42" s="7">
        <f t="shared" si="0"/>
        <v>5130000</v>
      </c>
    </row>
    <row r="43" spans="1:20" s="4" customFormat="1" ht="12.75" x14ac:dyDescent="0.25">
      <c r="A43" s="45"/>
      <c r="B43" s="46"/>
      <c r="C43" s="53" t="s">
        <v>25</v>
      </c>
      <c r="D43" s="53"/>
      <c r="E43" s="10">
        <v>0</v>
      </c>
      <c r="F43" s="10">
        <v>0</v>
      </c>
      <c r="G43" s="10">
        <v>0</v>
      </c>
      <c r="H43" s="10">
        <v>4520000</v>
      </c>
      <c r="I43" s="10">
        <v>0</v>
      </c>
      <c r="J43" s="10">
        <v>0</v>
      </c>
      <c r="K43" s="10">
        <v>0</v>
      </c>
      <c r="L43" s="10">
        <v>0</v>
      </c>
      <c r="M43" s="10">
        <v>0</v>
      </c>
      <c r="N43" s="10">
        <v>0</v>
      </c>
      <c r="O43" s="10">
        <v>0</v>
      </c>
      <c r="P43" s="10">
        <v>610000</v>
      </c>
      <c r="Q43" s="10">
        <v>0</v>
      </c>
      <c r="R43" s="10">
        <v>0</v>
      </c>
      <c r="S43" s="10">
        <f>S42</f>
        <v>0</v>
      </c>
      <c r="T43" s="10">
        <f>T42</f>
        <v>5130000</v>
      </c>
    </row>
    <row r="44" spans="1:20" ht="38.25" x14ac:dyDescent="0.25">
      <c r="A44" s="45"/>
      <c r="B44" s="54" t="s">
        <v>78</v>
      </c>
      <c r="C44" s="46" t="s">
        <v>79</v>
      </c>
      <c r="D44" s="42" t="s">
        <v>80</v>
      </c>
      <c r="E44" s="43">
        <v>0</v>
      </c>
      <c r="F44" s="6">
        <v>0</v>
      </c>
      <c r="G44" s="43">
        <v>0</v>
      </c>
      <c r="H44" s="43">
        <v>0</v>
      </c>
      <c r="I44" s="43">
        <v>0</v>
      </c>
      <c r="J44" s="6">
        <v>0</v>
      </c>
      <c r="K44" s="6">
        <v>0</v>
      </c>
      <c r="L44" s="6">
        <v>0</v>
      </c>
      <c r="M44" s="6">
        <v>19145765.120000001</v>
      </c>
      <c r="N44" s="6">
        <v>0</v>
      </c>
      <c r="O44" s="6">
        <v>0</v>
      </c>
      <c r="P44" s="6">
        <v>0</v>
      </c>
      <c r="Q44" s="43">
        <v>0</v>
      </c>
      <c r="R44" s="6">
        <v>0</v>
      </c>
      <c r="S44" s="43">
        <v>0</v>
      </c>
      <c r="T44" s="6">
        <f t="shared" si="0"/>
        <v>19145765.120000001</v>
      </c>
    </row>
    <row r="45" spans="1:20" s="41" customFormat="1" ht="27" customHeight="1" x14ac:dyDescent="0.25">
      <c r="A45" s="45"/>
      <c r="B45" s="54"/>
      <c r="C45" s="46"/>
      <c r="D45" s="40" t="s">
        <v>32</v>
      </c>
      <c r="E45" s="7">
        <v>0</v>
      </c>
      <c r="F45" s="7">
        <v>0</v>
      </c>
      <c r="G45" s="7">
        <v>2336128.4980000001</v>
      </c>
      <c r="H45" s="17">
        <v>1113748.7719999999</v>
      </c>
      <c r="I45" s="7">
        <v>0</v>
      </c>
      <c r="J45" s="7">
        <v>0</v>
      </c>
      <c r="K45" s="7">
        <v>0</v>
      </c>
      <c r="L45" s="7">
        <v>0</v>
      </c>
      <c r="M45" s="7">
        <v>0</v>
      </c>
      <c r="N45" s="7">
        <v>0</v>
      </c>
      <c r="O45" s="17">
        <v>0</v>
      </c>
      <c r="P45" s="7">
        <v>0</v>
      </c>
      <c r="Q45" s="17">
        <v>0</v>
      </c>
      <c r="R45" s="7">
        <v>0</v>
      </c>
      <c r="S45" s="7">
        <v>700000</v>
      </c>
      <c r="T45" s="7">
        <f t="shared" si="0"/>
        <v>4149877.27</v>
      </c>
    </row>
    <row r="46" spans="1:20" s="4" customFormat="1" ht="25.5" customHeight="1" x14ac:dyDescent="0.25">
      <c r="A46" s="45"/>
      <c r="B46" s="54"/>
      <c r="C46" s="51" t="s">
        <v>81</v>
      </c>
      <c r="D46" s="5" t="s">
        <v>82</v>
      </c>
      <c r="E46" s="6">
        <v>0</v>
      </c>
      <c r="F46" s="7">
        <v>7500000</v>
      </c>
      <c r="G46" s="6">
        <v>950000</v>
      </c>
      <c r="H46" s="6">
        <v>2094695.3170000003</v>
      </c>
      <c r="I46" s="6">
        <v>0</v>
      </c>
      <c r="J46" s="6">
        <v>0</v>
      </c>
      <c r="K46" s="6">
        <v>0</v>
      </c>
      <c r="L46" s="6">
        <v>0</v>
      </c>
      <c r="M46" s="6">
        <v>0</v>
      </c>
      <c r="N46" s="6">
        <v>0</v>
      </c>
      <c r="O46" s="6">
        <v>0</v>
      </c>
      <c r="P46" s="6">
        <v>54673365.168420002</v>
      </c>
      <c r="Q46" s="6">
        <v>0</v>
      </c>
      <c r="R46" s="6">
        <v>0</v>
      </c>
      <c r="S46" s="6">
        <v>0</v>
      </c>
      <c r="T46" s="7">
        <f t="shared" si="0"/>
        <v>65218060.485420004</v>
      </c>
    </row>
    <row r="47" spans="1:20" ht="38.25" x14ac:dyDescent="0.25">
      <c r="A47" s="45"/>
      <c r="B47" s="54"/>
      <c r="C47" s="52"/>
      <c r="D47" s="42" t="s">
        <v>80</v>
      </c>
      <c r="E47" s="6">
        <v>0</v>
      </c>
      <c r="F47" s="6">
        <v>0</v>
      </c>
      <c r="G47" s="6">
        <v>0</v>
      </c>
      <c r="H47" s="6">
        <v>0</v>
      </c>
      <c r="I47" s="6">
        <v>0</v>
      </c>
      <c r="J47" s="6">
        <v>0</v>
      </c>
      <c r="K47" s="6">
        <v>0</v>
      </c>
      <c r="L47" s="6">
        <v>0</v>
      </c>
      <c r="M47" s="6">
        <v>3677372.4419999998</v>
      </c>
      <c r="N47" s="6">
        <v>0</v>
      </c>
      <c r="O47" s="6">
        <v>0</v>
      </c>
      <c r="P47" s="6">
        <v>0</v>
      </c>
      <c r="Q47" s="6">
        <v>0</v>
      </c>
      <c r="R47" s="6">
        <v>0</v>
      </c>
      <c r="S47" s="6">
        <v>0</v>
      </c>
      <c r="T47" s="6">
        <f t="shared" si="0"/>
        <v>3677372.4419999998</v>
      </c>
    </row>
    <row r="48" spans="1:20" s="4" customFormat="1" ht="12.75" x14ac:dyDescent="0.25">
      <c r="A48" s="45"/>
      <c r="B48" s="54"/>
      <c r="C48" s="53" t="s">
        <v>25</v>
      </c>
      <c r="D48" s="53"/>
      <c r="E48" s="10">
        <v>0</v>
      </c>
      <c r="F48" s="10">
        <v>7500000</v>
      </c>
      <c r="G48" s="10">
        <v>3286128.4980000001</v>
      </c>
      <c r="H48" s="10">
        <v>3208444.0890000002</v>
      </c>
      <c r="I48" s="10">
        <v>0</v>
      </c>
      <c r="J48" s="10">
        <v>0</v>
      </c>
      <c r="K48" s="10">
        <v>0</v>
      </c>
      <c r="L48" s="10">
        <v>0</v>
      </c>
      <c r="M48" s="10">
        <v>22823137.561999999</v>
      </c>
      <c r="N48" s="10">
        <v>0</v>
      </c>
      <c r="O48" s="10">
        <v>0</v>
      </c>
      <c r="P48" s="10">
        <v>54673365.168420002</v>
      </c>
      <c r="Q48" s="10">
        <v>0</v>
      </c>
      <c r="R48" s="10">
        <v>0</v>
      </c>
      <c r="S48" s="10">
        <f>SUM(S44:S47)</f>
        <v>700000</v>
      </c>
      <c r="T48" s="10">
        <f>SUM(T44:T47)</f>
        <v>92191075.317420006</v>
      </c>
    </row>
    <row r="49" spans="1:20" s="4" customFormat="1" ht="25.5" customHeight="1" x14ac:dyDescent="0.25">
      <c r="A49" s="45"/>
      <c r="B49" s="54" t="s">
        <v>83</v>
      </c>
      <c r="C49" s="46" t="s">
        <v>84</v>
      </c>
      <c r="D49" s="5" t="s">
        <v>85</v>
      </c>
      <c r="E49" s="6">
        <v>0</v>
      </c>
      <c r="F49" s="6">
        <v>400000</v>
      </c>
      <c r="G49" s="6">
        <v>0</v>
      </c>
      <c r="H49" s="6">
        <v>0</v>
      </c>
      <c r="I49" s="6">
        <v>500000</v>
      </c>
      <c r="J49" s="6">
        <v>0</v>
      </c>
      <c r="K49" s="6">
        <v>0</v>
      </c>
      <c r="L49" s="6">
        <v>0</v>
      </c>
      <c r="M49" s="6">
        <v>0</v>
      </c>
      <c r="N49" s="6">
        <v>0</v>
      </c>
      <c r="O49" s="6">
        <v>0</v>
      </c>
      <c r="P49" s="6">
        <v>0</v>
      </c>
      <c r="Q49" s="6">
        <v>0</v>
      </c>
      <c r="R49" s="6">
        <v>0</v>
      </c>
      <c r="S49" s="12">
        <v>0</v>
      </c>
      <c r="T49" s="7">
        <f t="shared" si="0"/>
        <v>900000</v>
      </c>
    </row>
    <row r="50" spans="1:20" s="4" customFormat="1" ht="39" customHeight="1" x14ac:dyDescent="0.25">
      <c r="A50" s="45"/>
      <c r="B50" s="54"/>
      <c r="C50" s="46"/>
      <c r="D50" s="5" t="s">
        <v>86</v>
      </c>
      <c r="E50" s="6">
        <v>0</v>
      </c>
      <c r="F50" s="7">
        <v>0</v>
      </c>
      <c r="G50" s="6">
        <v>0</v>
      </c>
      <c r="H50" s="6">
        <v>2266000</v>
      </c>
      <c r="I50" s="6">
        <v>0</v>
      </c>
      <c r="J50" s="6">
        <v>0</v>
      </c>
      <c r="K50" s="6">
        <v>0</v>
      </c>
      <c r="L50" s="6">
        <v>0</v>
      </c>
      <c r="M50" s="6">
        <v>0</v>
      </c>
      <c r="N50" s="6">
        <v>0</v>
      </c>
      <c r="O50" s="6">
        <v>0</v>
      </c>
      <c r="P50" s="6">
        <v>0</v>
      </c>
      <c r="Q50" s="6">
        <v>0</v>
      </c>
      <c r="R50" s="6">
        <v>0</v>
      </c>
      <c r="S50" s="7">
        <v>0</v>
      </c>
      <c r="T50" s="7">
        <f t="shared" si="0"/>
        <v>2266000</v>
      </c>
    </row>
    <row r="51" spans="1:20" s="4" customFormat="1" ht="13.5" customHeight="1" x14ac:dyDescent="0.25">
      <c r="A51" s="45"/>
      <c r="B51" s="54"/>
      <c r="C51" s="53" t="s">
        <v>25</v>
      </c>
      <c r="D51" s="53"/>
      <c r="E51" s="10">
        <v>0</v>
      </c>
      <c r="F51" s="10">
        <v>400000</v>
      </c>
      <c r="G51" s="10">
        <v>0</v>
      </c>
      <c r="H51" s="10">
        <v>2266000</v>
      </c>
      <c r="I51" s="10">
        <v>500000</v>
      </c>
      <c r="J51" s="10">
        <v>0</v>
      </c>
      <c r="K51" s="10">
        <v>0</v>
      </c>
      <c r="L51" s="10">
        <v>0</v>
      </c>
      <c r="M51" s="10">
        <v>0</v>
      </c>
      <c r="N51" s="10">
        <v>0</v>
      </c>
      <c r="O51" s="10">
        <v>0</v>
      </c>
      <c r="P51" s="10">
        <v>0</v>
      </c>
      <c r="Q51" s="10">
        <v>0</v>
      </c>
      <c r="R51" s="10">
        <v>0</v>
      </c>
      <c r="S51" s="10">
        <f>SUM(S49:S50)</f>
        <v>0</v>
      </c>
      <c r="T51" s="10">
        <f>SUM(T49:T50)</f>
        <v>3166000</v>
      </c>
    </row>
    <row r="52" spans="1:20" s="4" customFormat="1" ht="12.75" x14ac:dyDescent="0.25">
      <c r="A52" s="45"/>
      <c r="B52" s="49" t="s">
        <v>49</v>
      </c>
      <c r="C52" s="49"/>
      <c r="D52" s="13"/>
      <c r="E52" s="10">
        <v>10214929.563999999</v>
      </c>
      <c r="F52" s="10">
        <v>8400000</v>
      </c>
      <c r="G52" s="10">
        <v>3586128.4980000001</v>
      </c>
      <c r="H52" s="10">
        <v>12687092.612</v>
      </c>
      <c r="I52" s="10">
        <v>700000</v>
      </c>
      <c r="J52" s="10">
        <v>0</v>
      </c>
      <c r="K52" s="10">
        <v>0</v>
      </c>
      <c r="L52" s="10">
        <v>0</v>
      </c>
      <c r="M52" s="10">
        <v>22823137.561999999</v>
      </c>
      <c r="N52" s="10">
        <v>7893945.3266399996</v>
      </c>
      <c r="O52" s="10">
        <v>0</v>
      </c>
      <c r="P52" s="10">
        <v>55283365.168420002</v>
      </c>
      <c r="Q52" s="10">
        <v>0</v>
      </c>
      <c r="R52" s="10">
        <v>0</v>
      </c>
      <c r="S52" s="10">
        <f>S33+S39+S41+S43+S48+S51</f>
        <v>1700000</v>
      </c>
      <c r="T52" s="10">
        <f>T33+T39+T41+T43+T48+T51</f>
        <v>128513202.89105999</v>
      </c>
    </row>
    <row r="53" spans="1:20" s="4" customFormat="1" ht="63.75" x14ac:dyDescent="0.25">
      <c r="A53" s="45" t="s">
        <v>87</v>
      </c>
      <c r="B53" s="46" t="s">
        <v>88</v>
      </c>
      <c r="C53" s="5" t="s">
        <v>89</v>
      </c>
      <c r="D53" s="5" t="s">
        <v>90</v>
      </c>
      <c r="E53" s="6">
        <v>1200000</v>
      </c>
      <c r="F53" s="6">
        <v>500000</v>
      </c>
      <c r="G53" s="6">
        <v>0</v>
      </c>
      <c r="H53" s="6">
        <v>0</v>
      </c>
      <c r="I53" s="6">
        <v>0</v>
      </c>
      <c r="J53" s="6">
        <v>0</v>
      </c>
      <c r="K53" s="6">
        <v>0</v>
      </c>
      <c r="L53" s="6">
        <v>0</v>
      </c>
      <c r="M53" s="6">
        <v>0</v>
      </c>
      <c r="N53" s="6">
        <v>0</v>
      </c>
      <c r="O53" s="6">
        <v>0</v>
      </c>
      <c r="P53" s="6">
        <v>0</v>
      </c>
      <c r="Q53" s="6">
        <v>0</v>
      </c>
      <c r="R53" s="6">
        <v>0</v>
      </c>
      <c r="S53" s="6">
        <v>0</v>
      </c>
      <c r="T53" s="7">
        <f t="shared" si="0"/>
        <v>1700000</v>
      </c>
    </row>
    <row r="54" spans="1:20" s="4" customFormat="1" ht="127.5" x14ac:dyDescent="0.25">
      <c r="A54" s="45"/>
      <c r="B54" s="46"/>
      <c r="C54" s="5" t="s">
        <v>91</v>
      </c>
      <c r="D54" s="5" t="s">
        <v>92</v>
      </c>
      <c r="E54" s="6">
        <v>300000</v>
      </c>
      <c r="F54" s="6">
        <v>480000</v>
      </c>
      <c r="G54" s="6">
        <v>189963.73700000002</v>
      </c>
      <c r="H54" s="6">
        <v>0</v>
      </c>
      <c r="I54" s="6">
        <v>1000000</v>
      </c>
      <c r="J54" s="6">
        <v>0</v>
      </c>
      <c r="K54" s="6">
        <v>0</v>
      </c>
      <c r="L54" s="6">
        <v>0</v>
      </c>
      <c r="M54" s="6">
        <v>0</v>
      </c>
      <c r="N54" s="6">
        <v>0</v>
      </c>
      <c r="O54" s="6">
        <v>0</v>
      </c>
      <c r="P54" s="6">
        <v>0</v>
      </c>
      <c r="Q54" s="6">
        <v>0</v>
      </c>
      <c r="R54" s="6">
        <v>0</v>
      </c>
      <c r="S54" s="6">
        <v>0</v>
      </c>
      <c r="T54" s="7">
        <f t="shared" si="0"/>
        <v>1969963.737</v>
      </c>
    </row>
    <row r="55" spans="1:20" s="4" customFormat="1" ht="51" x14ac:dyDescent="0.25">
      <c r="A55" s="45"/>
      <c r="B55" s="46"/>
      <c r="C55" s="5" t="s">
        <v>93</v>
      </c>
      <c r="D55" s="5" t="s">
        <v>32</v>
      </c>
      <c r="E55" s="6">
        <v>1000000</v>
      </c>
      <c r="F55" s="6">
        <v>0</v>
      </c>
      <c r="G55" s="6">
        <v>1254192.747</v>
      </c>
      <c r="H55" s="6">
        <v>0</v>
      </c>
      <c r="I55" s="6">
        <v>0</v>
      </c>
      <c r="J55" s="6">
        <v>0</v>
      </c>
      <c r="K55" s="6">
        <v>0</v>
      </c>
      <c r="L55" s="6">
        <v>0</v>
      </c>
      <c r="M55" s="6">
        <v>0</v>
      </c>
      <c r="N55" s="6">
        <v>0</v>
      </c>
      <c r="O55" s="6">
        <v>0</v>
      </c>
      <c r="P55" s="6">
        <v>0</v>
      </c>
      <c r="Q55" s="6">
        <v>0</v>
      </c>
      <c r="R55" s="6">
        <v>0</v>
      </c>
      <c r="S55" s="6">
        <v>0</v>
      </c>
      <c r="T55" s="7">
        <f t="shared" si="0"/>
        <v>2254192.747</v>
      </c>
    </row>
    <row r="56" spans="1:20" s="4" customFormat="1" ht="51" x14ac:dyDescent="0.25">
      <c r="A56" s="45"/>
      <c r="B56" s="46"/>
      <c r="C56" s="5" t="s">
        <v>94</v>
      </c>
      <c r="D56" s="5" t="s">
        <v>95</v>
      </c>
      <c r="E56" s="6">
        <v>0</v>
      </c>
      <c r="F56" s="6">
        <v>1969963.9919999999</v>
      </c>
      <c r="G56" s="6">
        <v>0</v>
      </c>
      <c r="H56" s="6">
        <v>0</v>
      </c>
      <c r="I56" s="6">
        <v>0</v>
      </c>
      <c r="J56" s="6">
        <v>0</v>
      </c>
      <c r="K56" s="6">
        <v>0</v>
      </c>
      <c r="L56" s="6">
        <v>0</v>
      </c>
      <c r="M56" s="6">
        <v>0</v>
      </c>
      <c r="N56" s="6">
        <v>0</v>
      </c>
      <c r="O56" s="6">
        <v>7000000</v>
      </c>
      <c r="P56" s="6">
        <v>0</v>
      </c>
      <c r="Q56" s="6">
        <v>0</v>
      </c>
      <c r="R56" s="6">
        <v>0</v>
      </c>
      <c r="S56" s="6">
        <v>870244.08299999998</v>
      </c>
      <c r="T56" s="7">
        <f t="shared" si="0"/>
        <v>9840208.0750000011</v>
      </c>
    </row>
    <row r="57" spans="1:20" s="4" customFormat="1" ht="12.75" x14ac:dyDescent="0.25">
      <c r="A57" s="45"/>
      <c r="B57" s="46"/>
      <c r="C57" s="47" t="s">
        <v>25</v>
      </c>
      <c r="D57" s="47"/>
      <c r="E57" s="10">
        <v>2500000</v>
      </c>
      <c r="F57" s="10">
        <v>2949963.9920000001</v>
      </c>
      <c r="G57" s="10">
        <v>1444156.4840000002</v>
      </c>
      <c r="H57" s="10">
        <v>0</v>
      </c>
      <c r="I57" s="10">
        <v>1000000</v>
      </c>
      <c r="J57" s="10">
        <v>0</v>
      </c>
      <c r="K57" s="10">
        <v>0</v>
      </c>
      <c r="L57" s="10">
        <v>0</v>
      </c>
      <c r="M57" s="10">
        <v>0</v>
      </c>
      <c r="N57" s="10">
        <v>0</v>
      </c>
      <c r="O57" s="10">
        <v>7000000</v>
      </c>
      <c r="P57" s="10">
        <v>0</v>
      </c>
      <c r="Q57" s="10">
        <v>0</v>
      </c>
      <c r="R57" s="10">
        <v>0</v>
      </c>
      <c r="S57" s="10">
        <f>SUM(S53:S56)</f>
        <v>870244.08299999998</v>
      </c>
      <c r="T57" s="10">
        <f>SUM(T53:T56)</f>
        <v>15764364.559</v>
      </c>
    </row>
    <row r="58" spans="1:20" s="4" customFormat="1" ht="12.75" x14ac:dyDescent="0.25">
      <c r="A58" s="45"/>
      <c r="B58" s="48" t="s">
        <v>49</v>
      </c>
      <c r="C58" s="48"/>
      <c r="D58" s="18"/>
      <c r="E58" s="10">
        <v>2500000</v>
      </c>
      <c r="F58" s="10">
        <v>2949963.9920000001</v>
      </c>
      <c r="G58" s="10">
        <v>1444156.4840000002</v>
      </c>
      <c r="H58" s="10">
        <v>0</v>
      </c>
      <c r="I58" s="10">
        <v>1000000</v>
      </c>
      <c r="J58" s="10">
        <v>0</v>
      </c>
      <c r="K58" s="10">
        <v>0</v>
      </c>
      <c r="L58" s="10">
        <v>0</v>
      </c>
      <c r="M58" s="10">
        <v>0</v>
      </c>
      <c r="N58" s="10">
        <v>0</v>
      </c>
      <c r="O58" s="10">
        <v>7000000</v>
      </c>
      <c r="P58" s="10">
        <v>0</v>
      </c>
      <c r="Q58" s="10">
        <v>0</v>
      </c>
      <c r="R58" s="10">
        <v>0</v>
      </c>
      <c r="S58" s="10">
        <f>S57</f>
        <v>870244.08299999998</v>
      </c>
      <c r="T58" s="10">
        <f>T57</f>
        <v>15764364.559</v>
      </c>
    </row>
    <row r="59" spans="1:20" s="4" customFormat="1" ht="40.5" customHeight="1" x14ac:dyDescent="0.25">
      <c r="A59" s="45" t="s">
        <v>96</v>
      </c>
      <c r="B59" s="46" t="s">
        <v>97</v>
      </c>
      <c r="C59" s="5" t="s">
        <v>98</v>
      </c>
      <c r="D59" s="5" t="s">
        <v>99</v>
      </c>
      <c r="E59" s="6">
        <v>250408.97</v>
      </c>
      <c r="F59" s="6">
        <v>400000</v>
      </c>
      <c r="G59" s="6">
        <v>0</v>
      </c>
      <c r="H59" s="6">
        <v>0</v>
      </c>
      <c r="I59" s="6">
        <v>0</v>
      </c>
      <c r="J59" s="6">
        <v>0</v>
      </c>
      <c r="K59" s="6">
        <v>0</v>
      </c>
      <c r="L59" s="6">
        <v>0</v>
      </c>
      <c r="M59" s="6">
        <v>0</v>
      </c>
      <c r="N59" s="6">
        <v>0</v>
      </c>
      <c r="O59" s="6">
        <v>0</v>
      </c>
      <c r="P59" s="6">
        <v>0</v>
      </c>
      <c r="Q59" s="6">
        <v>0</v>
      </c>
      <c r="R59" s="6">
        <v>0</v>
      </c>
      <c r="S59" s="6">
        <v>0</v>
      </c>
      <c r="T59" s="7">
        <f t="shared" si="0"/>
        <v>650408.97</v>
      </c>
    </row>
    <row r="60" spans="1:20" s="4" customFormat="1" ht="38.25" customHeight="1" x14ac:dyDescent="0.25">
      <c r="A60" s="45"/>
      <c r="B60" s="46"/>
      <c r="C60" s="47" t="s">
        <v>25</v>
      </c>
      <c r="D60" s="47"/>
      <c r="E60" s="10">
        <v>250408.97</v>
      </c>
      <c r="F60" s="10">
        <v>400000</v>
      </c>
      <c r="G60" s="10">
        <v>0</v>
      </c>
      <c r="H60" s="10">
        <v>0</v>
      </c>
      <c r="I60" s="10">
        <v>0</v>
      </c>
      <c r="J60" s="10">
        <v>0</v>
      </c>
      <c r="K60" s="10">
        <v>0</v>
      </c>
      <c r="L60" s="10">
        <v>0</v>
      </c>
      <c r="M60" s="10">
        <v>0</v>
      </c>
      <c r="N60" s="10">
        <v>0</v>
      </c>
      <c r="O60" s="10">
        <v>0</v>
      </c>
      <c r="P60" s="10">
        <v>0</v>
      </c>
      <c r="Q60" s="10">
        <v>0</v>
      </c>
      <c r="R60" s="10">
        <v>0</v>
      </c>
      <c r="S60" s="10">
        <f>S59</f>
        <v>0</v>
      </c>
      <c r="T60" s="10">
        <f>T59</f>
        <v>650408.97</v>
      </c>
    </row>
    <row r="61" spans="1:20" s="4" customFormat="1" ht="38.25" x14ac:dyDescent="0.25">
      <c r="A61" s="45"/>
      <c r="B61" s="46" t="s">
        <v>100</v>
      </c>
      <c r="C61" s="46" t="s">
        <v>101</v>
      </c>
      <c r="D61" s="5" t="s">
        <v>102</v>
      </c>
      <c r="E61" s="6">
        <v>0</v>
      </c>
      <c r="F61" s="6">
        <v>50000</v>
      </c>
      <c r="G61" s="6">
        <v>50000</v>
      </c>
      <c r="H61" s="12">
        <v>0</v>
      </c>
      <c r="I61" s="6">
        <v>0</v>
      </c>
      <c r="J61" s="6">
        <v>0</v>
      </c>
      <c r="K61" s="6">
        <v>0</v>
      </c>
      <c r="L61" s="6">
        <v>0</v>
      </c>
      <c r="M61" s="6">
        <v>0</v>
      </c>
      <c r="N61" s="6">
        <v>0</v>
      </c>
      <c r="O61" s="12">
        <v>0</v>
      </c>
      <c r="P61" s="6">
        <v>0</v>
      </c>
      <c r="Q61" s="6">
        <v>0</v>
      </c>
      <c r="R61" s="6">
        <v>0</v>
      </c>
      <c r="S61" s="12">
        <v>0</v>
      </c>
      <c r="T61" s="7">
        <f t="shared" si="0"/>
        <v>100000</v>
      </c>
    </row>
    <row r="62" spans="1:20" ht="51" x14ac:dyDescent="0.25">
      <c r="A62" s="45"/>
      <c r="B62" s="46"/>
      <c r="C62" s="46"/>
      <c r="D62" s="42" t="s">
        <v>103</v>
      </c>
      <c r="E62" s="6">
        <v>300000</v>
      </c>
      <c r="F62" s="6">
        <v>500000</v>
      </c>
      <c r="G62" s="6">
        <v>0</v>
      </c>
      <c r="H62" s="6">
        <v>0</v>
      </c>
      <c r="I62" s="6">
        <v>0</v>
      </c>
      <c r="J62" s="6">
        <v>0</v>
      </c>
      <c r="K62" s="6">
        <v>0</v>
      </c>
      <c r="L62" s="6">
        <v>0</v>
      </c>
      <c r="M62" s="6">
        <v>0</v>
      </c>
      <c r="N62" s="6">
        <v>0</v>
      </c>
      <c r="O62" s="6">
        <v>0</v>
      </c>
      <c r="P62" s="6">
        <v>0</v>
      </c>
      <c r="Q62" s="6">
        <v>0</v>
      </c>
      <c r="R62" s="6">
        <v>0</v>
      </c>
      <c r="S62" s="43">
        <v>0</v>
      </c>
      <c r="T62" s="6">
        <v>80040.97</v>
      </c>
    </row>
    <row r="63" spans="1:20" s="4" customFormat="1" ht="25.5" x14ac:dyDescent="0.25">
      <c r="A63" s="45"/>
      <c r="B63" s="46"/>
      <c r="C63" s="46"/>
      <c r="D63" s="5" t="s">
        <v>104</v>
      </c>
      <c r="E63" s="6">
        <v>0</v>
      </c>
      <c r="F63" s="6">
        <v>0</v>
      </c>
      <c r="G63" s="6">
        <v>0</v>
      </c>
      <c r="H63" s="6">
        <v>0</v>
      </c>
      <c r="I63" s="6">
        <v>193000</v>
      </c>
      <c r="J63" s="6">
        <v>0</v>
      </c>
      <c r="K63" s="6">
        <v>0</v>
      </c>
      <c r="L63" s="6">
        <v>0</v>
      </c>
      <c r="M63" s="6">
        <v>0</v>
      </c>
      <c r="N63" s="6">
        <v>0</v>
      </c>
      <c r="O63" s="6">
        <v>0</v>
      </c>
      <c r="P63" s="6">
        <v>0</v>
      </c>
      <c r="Q63" s="6">
        <v>0</v>
      </c>
      <c r="R63" s="6">
        <v>0</v>
      </c>
      <c r="S63" s="12">
        <v>17000</v>
      </c>
      <c r="T63" s="7">
        <f t="shared" si="0"/>
        <v>210000</v>
      </c>
    </row>
    <row r="64" spans="1:20" s="4" customFormat="1" ht="25.5" x14ac:dyDescent="0.25">
      <c r="A64" s="45"/>
      <c r="B64" s="46"/>
      <c r="C64" s="46"/>
      <c r="D64" s="5" t="s">
        <v>86</v>
      </c>
      <c r="E64" s="6">
        <v>388000</v>
      </c>
      <c r="F64" s="6">
        <v>0</v>
      </c>
      <c r="G64" s="6">
        <v>0</v>
      </c>
      <c r="H64" s="6">
        <v>1130000</v>
      </c>
      <c r="I64" s="6">
        <v>512000</v>
      </c>
      <c r="J64" s="6">
        <v>0</v>
      </c>
      <c r="K64" s="6">
        <v>0</v>
      </c>
      <c r="L64" s="6">
        <v>0</v>
      </c>
      <c r="M64" s="6">
        <v>0</v>
      </c>
      <c r="N64" s="6">
        <v>0</v>
      </c>
      <c r="O64" s="19">
        <v>0</v>
      </c>
      <c r="P64" s="6">
        <v>0</v>
      </c>
      <c r="Q64" s="6">
        <v>0</v>
      </c>
      <c r="R64" s="6">
        <v>0</v>
      </c>
      <c r="S64" s="12">
        <v>0</v>
      </c>
      <c r="T64" s="7">
        <f t="shared" si="0"/>
        <v>2030000</v>
      </c>
    </row>
    <row r="65" spans="1:23" s="4" customFormat="1" ht="12.75" x14ac:dyDescent="0.25">
      <c r="A65" s="45"/>
      <c r="B65" s="46"/>
      <c r="C65" s="46"/>
      <c r="D65" s="5" t="s">
        <v>105</v>
      </c>
      <c r="E65" s="6">
        <v>0</v>
      </c>
      <c r="F65" s="6">
        <v>50000</v>
      </c>
      <c r="G65" s="6">
        <v>0</v>
      </c>
      <c r="H65" s="6">
        <v>0</v>
      </c>
      <c r="I65" s="6">
        <v>0</v>
      </c>
      <c r="J65" s="6">
        <v>0</v>
      </c>
      <c r="K65" s="6">
        <v>0</v>
      </c>
      <c r="L65" s="6">
        <v>0</v>
      </c>
      <c r="M65" s="6">
        <v>0</v>
      </c>
      <c r="N65" s="6">
        <v>0</v>
      </c>
      <c r="O65" s="7">
        <v>50000</v>
      </c>
      <c r="P65" s="6">
        <v>0</v>
      </c>
      <c r="Q65" s="6">
        <v>0</v>
      </c>
      <c r="R65" s="6">
        <v>0</v>
      </c>
      <c r="S65" s="12">
        <v>0</v>
      </c>
      <c r="T65" s="7">
        <f t="shared" si="0"/>
        <v>100000</v>
      </c>
    </row>
    <row r="66" spans="1:23" s="4" customFormat="1" ht="12.75" x14ac:dyDescent="0.25">
      <c r="A66" s="45"/>
      <c r="B66" s="46"/>
      <c r="C66" s="46"/>
      <c r="D66" s="5" t="s">
        <v>106</v>
      </c>
      <c r="E66" s="6">
        <v>0</v>
      </c>
      <c r="F66" s="6">
        <v>85000</v>
      </c>
      <c r="G66" s="6">
        <v>0</v>
      </c>
      <c r="H66" s="6">
        <v>0</v>
      </c>
      <c r="I66" s="6">
        <v>0</v>
      </c>
      <c r="J66" s="6">
        <v>0</v>
      </c>
      <c r="K66" s="6">
        <v>0</v>
      </c>
      <c r="L66" s="6">
        <v>0</v>
      </c>
      <c r="M66" s="6">
        <v>0</v>
      </c>
      <c r="N66" s="6">
        <v>0</v>
      </c>
      <c r="O66" s="6">
        <v>0</v>
      </c>
      <c r="P66" s="6">
        <v>0</v>
      </c>
      <c r="Q66" s="6">
        <v>0</v>
      </c>
      <c r="R66" s="6">
        <v>0</v>
      </c>
      <c r="S66" s="12">
        <v>0</v>
      </c>
      <c r="T66" s="7">
        <f t="shared" si="0"/>
        <v>85000</v>
      </c>
    </row>
    <row r="67" spans="1:23" s="4" customFormat="1" ht="25.5" x14ac:dyDescent="0.25">
      <c r="A67" s="45"/>
      <c r="B67" s="46"/>
      <c r="C67" s="46"/>
      <c r="D67" s="5" t="s">
        <v>107</v>
      </c>
      <c r="E67" s="6">
        <v>0</v>
      </c>
      <c r="F67" s="6">
        <v>0</v>
      </c>
      <c r="G67" s="6">
        <v>200000</v>
      </c>
      <c r="H67" s="6">
        <v>0</v>
      </c>
      <c r="I67" s="6">
        <v>300000</v>
      </c>
      <c r="J67" s="6">
        <v>0</v>
      </c>
      <c r="K67" s="6">
        <v>0</v>
      </c>
      <c r="L67" s="6">
        <v>0</v>
      </c>
      <c r="M67" s="6">
        <v>0</v>
      </c>
      <c r="N67" s="6">
        <v>0</v>
      </c>
      <c r="O67" s="6">
        <v>0</v>
      </c>
      <c r="P67" s="6">
        <v>0</v>
      </c>
      <c r="Q67" s="6">
        <v>0</v>
      </c>
      <c r="R67" s="6">
        <v>0</v>
      </c>
      <c r="S67" s="12">
        <v>0</v>
      </c>
      <c r="T67" s="7">
        <f t="shared" si="0"/>
        <v>500000</v>
      </c>
    </row>
    <row r="68" spans="1:23" s="4" customFormat="1" ht="26.25" customHeight="1" x14ac:dyDescent="0.25">
      <c r="A68" s="45"/>
      <c r="B68" s="46"/>
      <c r="C68" s="46"/>
      <c r="D68" s="5" t="s">
        <v>108</v>
      </c>
      <c r="E68" s="6">
        <v>0</v>
      </c>
      <c r="F68" s="6">
        <v>90000</v>
      </c>
      <c r="G68" s="6">
        <v>200000</v>
      </c>
      <c r="H68" s="6">
        <v>0</v>
      </c>
      <c r="I68" s="6">
        <v>0</v>
      </c>
      <c r="J68" s="6">
        <v>0</v>
      </c>
      <c r="K68" s="6">
        <v>0</v>
      </c>
      <c r="L68" s="6">
        <v>0</v>
      </c>
      <c r="M68" s="6">
        <v>0</v>
      </c>
      <c r="N68" s="6">
        <v>0</v>
      </c>
      <c r="O68" s="6">
        <v>0</v>
      </c>
      <c r="P68" s="6">
        <v>0</v>
      </c>
      <c r="Q68" s="6">
        <v>0</v>
      </c>
      <c r="R68" s="6">
        <v>0</v>
      </c>
      <c r="S68" s="12">
        <v>0</v>
      </c>
      <c r="T68" s="7">
        <f t="shared" ref="T68:T75" si="4">SUM(E68:S68)</f>
        <v>290000</v>
      </c>
    </row>
    <row r="69" spans="1:23" s="4" customFormat="1" ht="38.25" x14ac:dyDescent="0.25">
      <c r="A69" s="45"/>
      <c r="B69" s="46"/>
      <c r="C69" s="46"/>
      <c r="D69" s="5" t="s">
        <v>109</v>
      </c>
      <c r="E69" s="6">
        <v>0</v>
      </c>
      <c r="F69" s="6">
        <v>185000</v>
      </c>
      <c r="G69" s="6">
        <v>0</v>
      </c>
      <c r="H69" s="6">
        <v>0</v>
      </c>
      <c r="I69" s="6">
        <v>0</v>
      </c>
      <c r="J69" s="6">
        <v>0</v>
      </c>
      <c r="K69" s="6">
        <v>0</v>
      </c>
      <c r="L69" s="6">
        <v>0</v>
      </c>
      <c r="M69" s="6">
        <v>0</v>
      </c>
      <c r="N69" s="6">
        <v>0</v>
      </c>
      <c r="O69" s="6">
        <v>0</v>
      </c>
      <c r="P69" s="6">
        <v>0</v>
      </c>
      <c r="Q69" s="6">
        <v>0</v>
      </c>
      <c r="R69" s="6">
        <v>0</v>
      </c>
      <c r="S69" s="12">
        <v>0</v>
      </c>
      <c r="T69" s="7">
        <f t="shared" si="4"/>
        <v>185000</v>
      </c>
    </row>
    <row r="70" spans="1:23" s="4" customFormat="1" ht="38.25" x14ac:dyDescent="0.25">
      <c r="A70" s="45"/>
      <c r="B70" s="46"/>
      <c r="C70" s="46"/>
      <c r="D70" s="5" t="s">
        <v>110</v>
      </c>
      <c r="E70" s="6">
        <v>0</v>
      </c>
      <c r="F70" s="6">
        <v>0</v>
      </c>
      <c r="G70" s="6">
        <v>196000</v>
      </c>
      <c r="H70" s="6">
        <v>0</v>
      </c>
      <c r="I70" s="6">
        <v>0</v>
      </c>
      <c r="J70" s="6">
        <v>0</v>
      </c>
      <c r="K70" s="6">
        <v>0</v>
      </c>
      <c r="L70" s="6">
        <v>0</v>
      </c>
      <c r="M70" s="6">
        <v>0</v>
      </c>
      <c r="N70" s="6">
        <v>0</v>
      </c>
      <c r="O70" s="6">
        <v>0</v>
      </c>
      <c r="P70" s="6">
        <v>0</v>
      </c>
      <c r="Q70" s="6">
        <v>0</v>
      </c>
      <c r="R70" s="6">
        <v>0</v>
      </c>
      <c r="S70" s="12">
        <v>500000</v>
      </c>
      <c r="T70" s="7">
        <f t="shared" si="4"/>
        <v>696000</v>
      </c>
    </row>
    <row r="71" spans="1:23" s="4" customFormat="1" ht="38.25" x14ac:dyDescent="0.25">
      <c r="A71" s="45"/>
      <c r="B71" s="46"/>
      <c r="C71" s="46"/>
      <c r="D71" s="5" t="s">
        <v>111</v>
      </c>
      <c r="E71" s="6">
        <v>100000</v>
      </c>
      <c r="F71" s="6">
        <v>225000</v>
      </c>
      <c r="G71" s="6">
        <v>0</v>
      </c>
      <c r="H71" s="6">
        <v>0</v>
      </c>
      <c r="I71" s="6">
        <v>416622.01399999997</v>
      </c>
      <c r="J71" s="6">
        <v>0</v>
      </c>
      <c r="K71" s="6">
        <v>0</v>
      </c>
      <c r="L71" s="6">
        <v>0</v>
      </c>
      <c r="M71" s="6">
        <v>0</v>
      </c>
      <c r="N71" s="6">
        <v>0</v>
      </c>
      <c r="O71" s="6">
        <v>0</v>
      </c>
      <c r="P71" s="6">
        <v>0</v>
      </c>
      <c r="Q71" s="6">
        <v>0</v>
      </c>
      <c r="R71" s="6">
        <v>0</v>
      </c>
      <c r="S71" s="12">
        <v>0</v>
      </c>
      <c r="T71" s="34">
        <f t="shared" si="4"/>
        <v>741622.01399999997</v>
      </c>
    </row>
    <row r="72" spans="1:23" s="4" customFormat="1" ht="51" x14ac:dyDescent="0.25">
      <c r="A72" s="45"/>
      <c r="B72" s="46"/>
      <c r="C72" s="46"/>
      <c r="D72" s="5" t="s">
        <v>112</v>
      </c>
      <c r="E72" s="6">
        <v>0</v>
      </c>
      <c r="F72" s="6">
        <v>100000</v>
      </c>
      <c r="G72" s="6">
        <v>0</v>
      </c>
      <c r="H72" s="6">
        <v>0</v>
      </c>
      <c r="I72" s="6">
        <v>116000</v>
      </c>
      <c r="J72" s="6">
        <v>0</v>
      </c>
      <c r="K72" s="6">
        <v>0</v>
      </c>
      <c r="L72" s="6">
        <v>0</v>
      </c>
      <c r="M72" s="6">
        <v>0</v>
      </c>
      <c r="N72" s="6">
        <v>0</v>
      </c>
      <c r="O72" s="6">
        <v>0</v>
      </c>
      <c r="P72" s="6">
        <v>0</v>
      </c>
      <c r="Q72" s="6">
        <v>0</v>
      </c>
      <c r="R72" s="6">
        <v>0</v>
      </c>
      <c r="S72" s="12">
        <v>0</v>
      </c>
      <c r="T72" s="7">
        <f t="shared" si="4"/>
        <v>216000</v>
      </c>
    </row>
    <row r="73" spans="1:23" s="4" customFormat="1" ht="38.25" x14ac:dyDescent="0.25">
      <c r="A73" s="45"/>
      <c r="B73" s="46"/>
      <c r="C73" s="46"/>
      <c r="D73" s="5" t="s">
        <v>113</v>
      </c>
      <c r="E73" s="6">
        <v>0</v>
      </c>
      <c r="F73" s="6">
        <v>150000</v>
      </c>
      <c r="G73" s="6">
        <v>150000</v>
      </c>
      <c r="H73" s="6">
        <v>0</v>
      </c>
      <c r="I73" s="6">
        <v>0</v>
      </c>
      <c r="J73" s="6">
        <v>0</v>
      </c>
      <c r="K73" s="6">
        <v>0</v>
      </c>
      <c r="L73" s="6">
        <v>0</v>
      </c>
      <c r="M73" s="6">
        <v>0</v>
      </c>
      <c r="N73" s="6">
        <v>0</v>
      </c>
      <c r="O73" s="6">
        <v>0</v>
      </c>
      <c r="P73" s="6">
        <v>0</v>
      </c>
      <c r="Q73" s="6">
        <v>0</v>
      </c>
      <c r="R73" s="6">
        <v>0</v>
      </c>
      <c r="S73" s="12">
        <v>0</v>
      </c>
      <c r="T73" s="7">
        <f t="shared" si="4"/>
        <v>300000</v>
      </c>
    </row>
    <row r="74" spans="1:23" s="4" customFormat="1" ht="38.25" x14ac:dyDescent="0.25">
      <c r="A74" s="45"/>
      <c r="B74" s="46"/>
      <c r="C74" s="46"/>
      <c r="D74" s="5" t="s">
        <v>114</v>
      </c>
      <c r="E74" s="6">
        <v>0</v>
      </c>
      <c r="F74" s="6">
        <v>0</v>
      </c>
      <c r="G74" s="6">
        <v>85000</v>
      </c>
      <c r="H74" s="6">
        <v>0</v>
      </c>
      <c r="I74" s="6">
        <v>0</v>
      </c>
      <c r="J74" s="6">
        <v>0</v>
      </c>
      <c r="K74" s="6">
        <v>0</v>
      </c>
      <c r="L74" s="6">
        <v>0</v>
      </c>
      <c r="M74" s="6">
        <v>0</v>
      </c>
      <c r="N74" s="6">
        <v>0</v>
      </c>
      <c r="O74" s="6">
        <v>0</v>
      </c>
      <c r="P74" s="6">
        <v>0</v>
      </c>
      <c r="Q74" s="6">
        <v>0</v>
      </c>
      <c r="R74" s="6">
        <v>0</v>
      </c>
      <c r="S74" s="12">
        <v>0</v>
      </c>
      <c r="T74" s="7">
        <f t="shared" si="4"/>
        <v>85000</v>
      </c>
    </row>
    <row r="75" spans="1:23" s="4" customFormat="1" ht="51" x14ac:dyDescent="0.25">
      <c r="A75" s="45"/>
      <c r="B75" s="46"/>
      <c r="C75" s="46"/>
      <c r="D75" s="5" t="s">
        <v>115</v>
      </c>
      <c r="E75" s="6">
        <v>0</v>
      </c>
      <c r="F75" s="6">
        <v>63000</v>
      </c>
      <c r="G75" s="6">
        <v>0</v>
      </c>
      <c r="H75" s="6">
        <v>0</v>
      </c>
      <c r="I75" s="6">
        <v>0</v>
      </c>
      <c r="J75" s="6">
        <v>0</v>
      </c>
      <c r="K75" s="6">
        <v>0</v>
      </c>
      <c r="L75" s="6">
        <v>0</v>
      </c>
      <c r="M75" s="6">
        <v>0</v>
      </c>
      <c r="N75" s="6">
        <v>0</v>
      </c>
      <c r="O75" s="6">
        <v>0</v>
      </c>
      <c r="P75" s="6">
        <v>0</v>
      </c>
      <c r="Q75" s="6">
        <v>0</v>
      </c>
      <c r="R75" s="6">
        <v>0</v>
      </c>
      <c r="S75" s="12">
        <v>0</v>
      </c>
      <c r="T75" s="7">
        <f t="shared" si="4"/>
        <v>63000</v>
      </c>
    </row>
    <row r="76" spans="1:23" s="4" customFormat="1" ht="15" x14ac:dyDescent="0.25">
      <c r="A76" s="45"/>
      <c r="B76" s="46"/>
      <c r="C76" s="47" t="s">
        <v>25</v>
      </c>
      <c r="D76" s="47"/>
      <c r="E76" s="10">
        <v>788000</v>
      </c>
      <c r="F76" s="10">
        <v>1498000</v>
      </c>
      <c r="G76" s="10">
        <v>881000</v>
      </c>
      <c r="H76" s="10">
        <v>1130000</v>
      </c>
      <c r="I76" s="10">
        <v>1537622.014</v>
      </c>
      <c r="J76" s="10">
        <v>0</v>
      </c>
      <c r="K76" s="10">
        <v>0</v>
      </c>
      <c r="L76" s="10">
        <v>0</v>
      </c>
      <c r="M76" s="10">
        <v>0</v>
      </c>
      <c r="N76" s="10">
        <v>0</v>
      </c>
      <c r="O76" s="10">
        <v>50000</v>
      </c>
      <c r="P76" s="10">
        <v>0</v>
      </c>
      <c r="Q76" s="10">
        <v>0</v>
      </c>
      <c r="R76" s="10">
        <v>0</v>
      </c>
      <c r="S76" s="10">
        <f>SUM(S61:S75)</f>
        <v>517000</v>
      </c>
      <c r="T76" s="10">
        <f>SUM(T61:T75)</f>
        <v>5681662.9839999992</v>
      </c>
      <c r="U76" s="36"/>
      <c r="V76" s="36"/>
      <c r="W76" s="36"/>
    </row>
    <row r="77" spans="1:23" s="4" customFormat="1" ht="15" x14ac:dyDescent="0.25">
      <c r="A77" s="45"/>
      <c r="B77" s="48" t="s">
        <v>49</v>
      </c>
      <c r="C77" s="48"/>
      <c r="D77" s="18"/>
      <c r="E77" s="14">
        <v>1038408.97</v>
      </c>
      <c r="F77" s="14">
        <v>1898000</v>
      </c>
      <c r="G77" s="14">
        <v>881000</v>
      </c>
      <c r="H77" s="14">
        <v>1130000</v>
      </c>
      <c r="I77" s="14">
        <v>1537622.014</v>
      </c>
      <c r="J77" s="14">
        <v>0</v>
      </c>
      <c r="K77" s="14">
        <v>0</v>
      </c>
      <c r="L77" s="14">
        <v>0</v>
      </c>
      <c r="M77" s="14">
        <v>0</v>
      </c>
      <c r="N77" s="14">
        <v>0</v>
      </c>
      <c r="O77" s="14">
        <v>50000</v>
      </c>
      <c r="P77" s="14">
        <v>0</v>
      </c>
      <c r="Q77" s="14">
        <v>0</v>
      </c>
      <c r="R77" s="14">
        <v>0</v>
      </c>
      <c r="S77" s="14">
        <f>S60+S76</f>
        <v>517000</v>
      </c>
      <c r="T77" s="14">
        <f>T60+T76</f>
        <v>6332071.953999999</v>
      </c>
      <c r="U77" s="36"/>
      <c r="V77" s="36"/>
      <c r="W77" s="36"/>
    </row>
    <row r="78" spans="1:23" s="4" customFormat="1" ht="15" x14ac:dyDescent="0.25">
      <c r="A78" s="44" t="s">
        <v>116</v>
      </c>
      <c r="B78" s="44"/>
      <c r="C78" s="44"/>
      <c r="D78" s="20"/>
      <c r="E78" s="21">
        <f t="shared" ref="E78:R78" si="5">E22+E30+E52+E58+E77</f>
        <v>335869269.57600009</v>
      </c>
      <c r="F78" s="21">
        <f t="shared" si="5"/>
        <v>20327636.849999998</v>
      </c>
      <c r="G78" s="21">
        <f t="shared" si="5"/>
        <v>8361284.9819999998</v>
      </c>
      <c r="H78" s="21">
        <f t="shared" si="5"/>
        <v>36068972.611999996</v>
      </c>
      <c r="I78" s="21">
        <f t="shared" si="5"/>
        <v>4455622.0140000004</v>
      </c>
      <c r="J78" s="21">
        <f t="shared" si="5"/>
        <v>3601600</v>
      </c>
      <c r="K78" s="21">
        <f t="shared" si="5"/>
        <v>4502000</v>
      </c>
      <c r="L78" s="21">
        <f t="shared" si="5"/>
        <v>422000</v>
      </c>
      <c r="M78" s="21">
        <f t="shared" si="5"/>
        <v>22823137.561999999</v>
      </c>
      <c r="N78" s="21">
        <f t="shared" si="5"/>
        <v>7893945.3266399996</v>
      </c>
      <c r="O78" s="21">
        <f t="shared" si="5"/>
        <v>163365204</v>
      </c>
      <c r="P78" s="21">
        <f t="shared" si="5"/>
        <v>55283365.168420002</v>
      </c>
      <c r="Q78" s="21">
        <f t="shared" si="5"/>
        <v>0</v>
      </c>
      <c r="R78" s="21">
        <f t="shared" si="5"/>
        <v>0</v>
      </c>
      <c r="S78" s="21">
        <f>S22+S30+S52+S58+S77</f>
        <v>50786210.607320003</v>
      </c>
      <c r="T78" s="21">
        <f>T22+T30+T52+T58+T77</f>
        <v>718264893.82838011</v>
      </c>
      <c r="U78" s="37"/>
      <c r="V78" s="36"/>
      <c r="W78" s="37"/>
    </row>
    <row r="79" spans="1:23" ht="15" x14ac:dyDescent="0.25">
      <c r="S79" s="22"/>
      <c r="U79" s="38"/>
      <c r="V79" s="38"/>
      <c r="W79" s="38"/>
    </row>
    <row r="80" spans="1:23" ht="15" x14ac:dyDescent="0.25">
      <c r="S80" s="22"/>
      <c r="U80" s="38"/>
      <c r="V80" s="38"/>
      <c r="W80" s="38"/>
    </row>
    <row r="81" spans="11:23" ht="15" x14ac:dyDescent="0.25">
      <c r="S81" s="22"/>
      <c r="U81" s="38"/>
      <c r="V81" s="38"/>
      <c r="W81" s="38"/>
    </row>
    <row r="82" spans="11:23" ht="15" x14ac:dyDescent="0.25">
      <c r="S82" s="23"/>
      <c r="U82" s="38"/>
      <c r="V82" s="38"/>
      <c r="W82" s="38"/>
    </row>
    <row r="83" spans="11:23" ht="15" x14ac:dyDescent="0.25">
      <c r="S83" s="23"/>
      <c r="U83" s="38"/>
      <c r="V83" s="38"/>
      <c r="W83" s="38"/>
    </row>
    <row r="84" spans="11:23" ht="18.75" x14ac:dyDescent="0.25">
      <c r="K84" s="35"/>
      <c r="L84" s="35"/>
      <c r="M84" s="35"/>
      <c r="S84" s="22"/>
    </row>
    <row r="85" spans="11:23" ht="18.75" x14ac:dyDescent="0.25">
      <c r="K85" s="35"/>
      <c r="L85" s="35"/>
      <c r="M85" s="35"/>
      <c r="S85" s="24"/>
    </row>
    <row r="86" spans="11:23" ht="18.75" x14ac:dyDescent="0.25">
      <c r="K86" s="35"/>
      <c r="L86" s="35"/>
      <c r="M86" s="35"/>
      <c r="S86" s="25"/>
    </row>
    <row r="87" spans="11:23" ht="18.75" x14ac:dyDescent="0.25">
      <c r="K87" s="35"/>
      <c r="L87" s="39"/>
      <c r="M87" s="35"/>
      <c r="S87" s="22"/>
    </row>
    <row r="88" spans="11:23" ht="18.75" x14ac:dyDescent="0.25">
      <c r="K88" s="35"/>
      <c r="L88" s="35"/>
      <c r="M88" s="35"/>
      <c r="S88" s="22"/>
      <c r="T88" s="23"/>
    </row>
    <row r="89" spans="11:23" ht="18.75" x14ac:dyDescent="0.25">
      <c r="K89" s="35"/>
      <c r="L89" s="35"/>
      <c r="M89" s="35"/>
      <c r="S89" s="22"/>
      <c r="T89" s="23"/>
    </row>
    <row r="90" spans="11:23" ht="18.75" x14ac:dyDescent="0.25">
      <c r="K90" s="35"/>
      <c r="L90" s="35"/>
      <c r="M90" s="35"/>
      <c r="S90" s="22"/>
    </row>
    <row r="91" spans="11:23" ht="18.75" x14ac:dyDescent="0.25">
      <c r="K91" s="35"/>
      <c r="L91" s="35"/>
      <c r="M91" s="35"/>
      <c r="S91" s="26"/>
    </row>
    <row r="92" spans="11:23" x14ac:dyDescent="0.25">
      <c r="S92" s="26"/>
    </row>
    <row r="93" spans="11:23" x14ac:dyDescent="0.25">
      <c r="S93" s="23"/>
    </row>
    <row r="99" spans="5:20" x14ac:dyDescent="0.25">
      <c r="E99" s="27"/>
      <c r="F99" s="27"/>
      <c r="G99" s="27"/>
      <c r="H99" s="27"/>
      <c r="I99" s="27"/>
      <c r="J99" s="27"/>
      <c r="K99" s="27"/>
      <c r="L99" s="27"/>
      <c r="M99" s="27"/>
      <c r="N99" s="27"/>
      <c r="O99" s="27"/>
      <c r="P99" s="27"/>
      <c r="Q99" s="27"/>
      <c r="R99" s="27"/>
      <c r="S99" s="27"/>
      <c r="T99" s="27"/>
    </row>
    <row r="100" spans="5:20" s="28" customFormat="1" x14ac:dyDescent="0.25">
      <c r="N100" s="29"/>
    </row>
    <row r="101" spans="5:20" x14ac:dyDescent="0.25">
      <c r="F101" s="22"/>
      <c r="S101" s="30"/>
    </row>
    <row r="102" spans="5:20" x14ac:dyDescent="0.25">
      <c r="F102" s="27"/>
      <c r="G102" s="27"/>
      <c r="S102" s="31"/>
      <c r="T102" s="27"/>
    </row>
    <row r="103" spans="5:20" x14ac:dyDescent="0.25">
      <c r="S103" s="22"/>
    </row>
    <row r="104" spans="5:20" x14ac:dyDescent="0.25">
      <c r="F104" s="32"/>
      <c r="S104" s="23"/>
    </row>
    <row r="150" spans="19:20" x14ac:dyDescent="0.25">
      <c r="T150" s="27"/>
    </row>
    <row r="151" spans="19:20" x14ac:dyDescent="0.25">
      <c r="T151" s="28"/>
    </row>
    <row r="152" spans="19:20" x14ac:dyDescent="0.25">
      <c r="T152" s="27"/>
    </row>
    <row r="154" spans="19:20" x14ac:dyDescent="0.25">
      <c r="S154" s="27"/>
    </row>
    <row r="155" spans="19:20" x14ac:dyDescent="0.25">
      <c r="S155" s="30"/>
    </row>
    <row r="156" spans="19:20" x14ac:dyDescent="0.25">
      <c r="S156" s="33"/>
    </row>
  </sheetData>
  <mergeCells count="52">
    <mergeCell ref="C49:C50"/>
    <mergeCell ref="C51:D51"/>
    <mergeCell ref="A1:T1"/>
    <mergeCell ref="A3:A22"/>
    <mergeCell ref="B3:B4"/>
    <mergeCell ref="C4:D4"/>
    <mergeCell ref="B5:B6"/>
    <mergeCell ref="C6:D6"/>
    <mergeCell ref="B7:B10"/>
    <mergeCell ref="C7:C8"/>
    <mergeCell ref="C10:D10"/>
    <mergeCell ref="B11:B13"/>
    <mergeCell ref="C11:C12"/>
    <mergeCell ref="C13:D13"/>
    <mergeCell ref="B14:B21"/>
    <mergeCell ref="C21:D21"/>
    <mergeCell ref="C43:D43"/>
    <mergeCell ref="B44:B48"/>
    <mergeCell ref="C44:C45"/>
    <mergeCell ref="C46:C47"/>
    <mergeCell ref="C48:D48"/>
    <mergeCell ref="A23:A30"/>
    <mergeCell ref="B23:B27"/>
    <mergeCell ref="C25:C26"/>
    <mergeCell ref="C27:D27"/>
    <mergeCell ref="B28:B29"/>
    <mergeCell ref="C29:D29"/>
    <mergeCell ref="B30:C30"/>
    <mergeCell ref="B52:C52"/>
    <mergeCell ref="A53:A58"/>
    <mergeCell ref="B53:B57"/>
    <mergeCell ref="C57:D57"/>
    <mergeCell ref="B58:C58"/>
    <mergeCell ref="A31:A52"/>
    <mergeCell ref="B31:B33"/>
    <mergeCell ref="C33:D33"/>
    <mergeCell ref="B34:B39"/>
    <mergeCell ref="C34:C36"/>
    <mergeCell ref="C37:C38"/>
    <mergeCell ref="C39:D39"/>
    <mergeCell ref="B40:B41"/>
    <mergeCell ref="C41:D41"/>
    <mergeCell ref="B49:B51"/>
    <mergeCell ref="B42:B43"/>
    <mergeCell ref="A78:C78"/>
    <mergeCell ref="A59:A77"/>
    <mergeCell ref="B59:B60"/>
    <mergeCell ref="C60:D60"/>
    <mergeCell ref="B61:B76"/>
    <mergeCell ref="C61:C75"/>
    <mergeCell ref="C76:D76"/>
    <mergeCell ref="B77:C77"/>
  </mergeCells>
  <pageMargins left="0.25" right="0.25" top="0.75" bottom="0.75" header="0.3" footer="0.3"/>
  <pageSetup paperSize="5"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INVERSION 2020</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Andres ✪</dc:creator>
  <cp:lastModifiedBy>Hewlett-Packard Company</cp:lastModifiedBy>
  <dcterms:created xsi:type="dcterms:W3CDTF">2019-12-14T03:21:57Z</dcterms:created>
  <dcterms:modified xsi:type="dcterms:W3CDTF">2020-02-25T22:20:44Z</dcterms:modified>
</cp:coreProperties>
</file>