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PGI Proyectos\Downloads\"/>
    </mc:Choice>
  </mc:AlternateContent>
  <bookViews>
    <workbookView xWindow="0" yWindow="0" windowWidth="14400" windowHeight="11730" activeTab="1"/>
  </bookViews>
  <sheets>
    <sheet name="CORTE 30 DE DICIEMBRE" sheetId="5" r:id="rId1"/>
    <sheet name="EJECUCIÓN FINANCIERA A 31 DIC" sheetId="6" r:id="rId2"/>
  </sheets>
  <definedNames>
    <definedName name="_xlnm._FilterDatabase" localSheetId="0" hidden="1">'CORTE 30 DE DICIEMBRE'!$A$3:$J$212</definedName>
    <definedName name="_xlnm._FilterDatabase" localSheetId="1" hidden="1">'EJECUCIÓN FINANCIERA A 31 DIC'!$A$2:$L$210</definedName>
  </definedNames>
  <calcPr calcId="162913"/>
</workbook>
</file>

<file path=xl/calcChain.xml><?xml version="1.0" encoding="utf-8"?>
<calcChain xmlns="http://schemas.openxmlformats.org/spreadsheetml/2006/main">
  <c r="H31" i="6" l="1"/>
  <c r="E131" i="5"/>
  <c r="F131" i="5"/>
  <c r="D131" i="5"/>
  <c r="D51" i="5"/>
  <c r="E51" i="5"/>
  <c r="F51" i="5"/>
  <c r="D25" i="5"/>
  <c r="F25" i="5"/>
  <c r="E25" i="5"/>
  <c r="D4" i="5"/>
  <c r="E4" i="5"/>
  <c r="F4" i="5"/>
  <c r="L9" i="6" l="1"/>
  <c r="E46" i="6" l="1"/>
  <c r="F46" i="6"/>
  <c r="G46" i="6"/>
  <c r="H46" i="6"/>
  <c r="D46" i="6"/>
  <c r="D137" i="6"/>
  <c r="H132" i="6"/>
  <c r="G132" i="6"/>
  <c r="F132" i="6"/>
  <c r="E132" i="6"/>
  <c r="D132" i="6"/>
  <c r="H130" i="6"/>
  <c r="G130" i="6"/>
  <c r="F130" i="6"/>
  <c r="E130" i="6"/>
  <c r="D130" i="6"/>
  <c r="H92" i="6"/>
  <c r="G92" i="6"/>
  <c r="F92" i="6"/>
  <c r="E92" i="6"/>
  <c r="D92" i="6"/>
  <c r="H68" i="6"/>
  <c r="G68" i="6"/>
  <c r="F68" i="6"/>
  <c r="E68" i="6"/>
  <c r="D68" i="6"/>
  <c r="H66" i="6"/>
  <c r="G66" i="6"/>
  <c r="F66" i="6"/>
  <c r="E66" i="6"/>
  <c r="D66" i="6"/>
  <c r="H64" i="6"/>
  <c r="G64" i="6"/>
  <c r="F64" i="6"/>
  <c r="E64" i="6"/>
  <c r="D64" i="6"/>
  <c r="H62" i="6"/>
  <c r="G62" i="6"/>
  <c r="F62" i="6"/>
  <c r="E62" i="6"/>
  <c r="D62" i="6"/>
  <c r="H60" i="6"/>
  <c r="G60" i="6"/>
  <c r="F60" i="6"/>
  <c r="E60" i="6"/>
  <c r="D60" i="6"/>
  <c r="H56" i="6"/>
  <c r="G56" i="6"/>
  <c r="F56" i="6"/>
  <c r="E56" i="6"/>
  <c r="D56" i="6"/>
  <c r="H54" i="6"/>
  <c r="G54" i="6"/>
  <c r="F54" i="6"/>
  <c r="E54" i="6"/>
  <c r="D54" i="6"/>
  <c r="H52" i="6"/>
  <c r="G52" i="6"/>
  <c r="F52" i="6"/>
  <c r="E52" i="6"/>
  <c r="D52" i="6"/>
  <c r="H50" i="6"/>
  <c r="G50" i="6"/>
  <c r="F50" i="6"/>
  <c r="E50" i="6"/>
  <c r="D50" i="6"/>
  <c r="H21" i="6"/>
  <c r="G21" i="6"/>
  <c r="F21" i="6"/>
  <c r="E21" i="6"/>
  <c r="D21" i="6"/>
  <c r="D172" i="5"/>
  <c r="F172" i="5"/>
  <c r="E172" i="5"/>
  <c r="E157" i="5"/>
  <c r="F157" i="5"/>
  <c r="D157" i="5"/>
  <c r="D144" i="5"/>
  <c r="F144" i="5"/>
  <c r="E144" i="5"/>
  <c r="D139" i="5"/>
  <c r="F139" i="5"/>
  <c r="E139" i="5"/>
  <c r="D136" i="5"/>
  <c r="F136" i="5"/>
  <c r="E136" i="5"/>
  <c r="F134" i="5"/>
  <c r="E134" i="5"/>
  <c r="D134" i="5"/>
  <c r="D132" i="5"/>
  <c r="F132" i="5"/>
  <c r="E132" i="5"/>
  <c r="D116" i="5"/>
  <c r="F116" i="5"/>
  <c r="E116" i="5"/>
  <c r="D96" i="5"/>
  <c r="F96" i="5"/>
  <c r="E96" i="5"/>
  <c r="F94" i="5"/>
  <c r="E94" i="5"/>
  <c r="D94" i="5"/>
  <c r="F83" i="5"/>
  <c r="E83" i="5"/>
  <c r="D83" i="5"/>
  <c r="F75" i="5"/>
  <c r="E75" i="5"/>
  <c r="D75" i="5"/>
  <c r="F72" i="5"/>
  <c r="E72" i="5"/>
  <c r="D72" i="5"/>
  <c r="F70" i="5"/>
  <c r="E70" i="5"/>
  <c r="D70" i="5"/>
  <c r="F68" i="5"/>
  <c r="E68" i="5"/>
  <c r="D68" i="5"/>
  <c r="F66" i="5"/>
  <c r="E66" i="5"/>
  <c r="D66" i="5"/>
  <c r="F64" i="5"/>
  <c r="E64" i="5"/>
  <c r="D64" i="5"/>
  <c r="F62" i="5"/>
  <c r="E62" i="5"/>
  <c r="D62" i="5"/>
  <c r="F58" i="5"/>
  <c r="E58" i="5"/>
  <c r="D58" i="5"/>
  <c r="F56" i="5"/>
  <c r="E56" i="5"/>
  <c r="D56" i="5"/>
  <c r="F54" i="5"/>
  <c r="E54" i="5"/>
  <c r="D54" i="5"/>
  <c r="F52" i="5"/>
  <c r="E52" i="5"/>
  <c r="D52" i="5"/>
  <c r="F48" i="5"/>
  <c r="E48" i="5"/>
  <c r="D48" i="5"/>
  <c r="E44" i="5"/>
  <c r="F44" i="5"/>
  <c r="D44" i="5"/>
  <c r="E37" i="5"/>
  <c r="F37" i="5"/>
  <c r="D37" i="5"/>
  <c r="F32" i="5"/>
  <c r="E32" i="5"/>
  <c r="D32" i="5"/>
  <c r="E29" i="5"/>
  <c r="F29" i="5"/>
  <c r="D29" i="5"/>
  <c r="D26" i="5"/>
  <c r="F26" i="5"/>
  <c r="E26" i="5"/>
  <c r="E22" i="5"/>
  <c r="F22" i="5"/>
  <c r="D22" i="5"/>
  <c r="D5" i="5"/>
  <c r="H195" i="6" l="1"/>
  <c r="G195" i="6"/>
  <c r="F195" i="6"/>
  <c r="E195" i="6"/>
  <c r="D195" i="6"/>
  <c r="H192" i="6"/>
  <c r="G192" i="6"/>
  <c r="F192" i="6"/>
  <c r="E192" i="6"/>
  <c r="D192" i="6"/>
  <c r="H170" i="6"/>
  <c r="G170" i="6"/>
  <c r="F170" i="6"/>
  <c r="E170" i="6"/>
  <c r="D170" i="6"/>
  <c r="H155" i="6"/>
  <c r="G155" i="6"/>
  <c r="F155" i="6"/>
  <c r="E155" i="6"/>
  <c r="D155" i="6"/>
  <c r="H142" i="6"/>
  <c r="G142" i="6"/>
  <c r="F142" i="6"/>
  <c r="E142" i="6"/>
  <c r="D142" i="6"/>
  <c r="H137" i="6"/>
  <c r="G137" i="6"/>
  <c r="F137" i="6"/>
  <c r="E137" i="6"/>
  <c r="H134" i="6"/>
  <c r="G134" i="6"/>
  <c r="F134" i="6"/>
  <c r="F129" i="6" s="1"/>
  <c r="E134" i="6"/>
  <c r="D134" i="6"/>
  <c r="H114" i="6"/>
  <c r="G114" i="6"/>
  <c r="F114" i="6"/>
  <c r="E114" i="6"/>
  <c r="D114" i="6"/>
  <c r="H94" i="6"/>
  <c r="G94" i="6"/>
  <c r="F94" i="6"/>
  <c r="E94" i="6"/>
  <c r="D94" i="6"/>
  <c r="H81" i="6"/>
  <c r="G81" i="6"/>
  <c r="F81" i="6"/>
  <c r="E81" i="6"/>
  <c r="D81" i="6"/>
  <c r="H73" i="6"/>
  <c r="G73" i="6"/>
  <c r="F73" i="6"/>
  <c r="E73" i="6"/>
  <c r="D73" i="6"/>
  <c r="H70" i="6"/>
  <c r="G70" i="6"/>
  <c r="G49" i="6" s="1"/>
  <c r="F70" i="6"/>
  <c r="E70" i="6"/>
  <c r="D70" i="6"/>
  <c r="H42" i="6"/>
  <c r="G42" i="6"/>
  <c r="F42" i="6"/>
  <c r="E42" i="6"/>
  <c r="D42" i="6"/>
  <c r="H35" i="6"/>
  <c r="G35" i="6"/>
  <c r="F35" i="6"/>
  <c r="E35" i="6"/>
  <c r="D35" i="6"/>
  <c r="G31" i="6"/>
  <c r="F31" i="6"/>
  <c r="E31" i="6"/>
  <c r="D31" i="6"/>
  <c r="H28" i="6"/>
  <c r="G28" i="6"/>
  <c r="F28" i="6"/>
  <c r="E28" i="6"/>
  <c r="D28" i="6"/>
  <c r="H25" i="6"/>
  <c r="G25" i="6"/>
  <c r="F25" i="6"/>
  <c r="E25" i="6"/>
  <c r="D25" i="6"/>
  <c r="H4" i="6"/>
  <c r="H3" i="6" s="1"/>
  <c r="G4" i="6"/>
  <c r="G3" i="6" s="1"/>
  <c r="F4" i="6"/>
  <c r="F3" i="6" s="1"/>
  <c r="E4" i="6"/>
  <c r="E3" i="6" s="1"/>
  <c r="D4" i="6"/>
  <c r="D3" i="6" s="1"/>
  <c r="D49" i="6" l="1"/>
  <c r="H129" i="6"/>
  <c r="H49" i="6"/>
  <c r="G129" i="6"/>
  <c r="E49" i="6"/>
  <c r="D129" i="6"/>
  <c r="F49" i="6"/>
  <c r="E129" i="6"/>
  <c r="D24" i="6"/>
  <c r="E24" i="6"/>
  <c r="F24" i="6"/>
  <c r="G24" i="6"/>
  <c r="H24" i="6"/>
  <c r="J9" i="5"/>
  <c r="F219" i="5" l="1"/>
  <c r="D219" i="5" l="1"/>
  <c r="F197" i="5"/>
  <c r="E197" i="5"/>
  <c r="D197" i="5"/>
  <c r="F194" i="5"/>
  <c r="E194" i="5"/>
  <c r="D194" i="5"/>
  <c r="F5" i="5"/>
  <c r="E5" i="5"/>
</calcChain>
</file>

<file path=xl/sharedStrings.xml><?xml version="1.0" encoding="utf-8"?>
<sst xmlns="http://schemas.openxmlformats.org/spreadsheetml/2006/main" count="839" uniqueCount="424">
  <si>
    <t>CERRADO</t>
  </si>
  <si>
    <t>ABIERTO</t>
  </si>
  <si>
    <t>Pasto Deportes</t>
  </si>
  <si>
    <t>EMAS</t>
  </si>
  <si>
    <t>Oficina Jurídica</t>
  </si>
  <si>
    <t>SEPAL</t>
  </si>
  <si>
    <t>EMPOPASTO</t>
  </si>
  <si>
    <t>AVANTE</t>
  </si>
  <si>
    <t>OPORTUNIDAD DEL REPORTE</t>
  </si>
  <si>
    <t>COMPLETITUD DEL REPORTE</t>
  </si>
  <si>
    <t xml:space="preserve">BPIN PROYECTO </t>
  </si>
  <si>
    <t>NOMBRE DEL PROYECTO</t>
  </si>
  <si>
    <t>ESTADO PROYECTO</t>
  </si>
  <si>
    <t>AVANCE</t>
  </si>
  <si>
    <t>DIMENSIÓN AMBIENTAL</t>
  </si>
  <si>
    <t>Secretaría Gestión Ambiental</t>
  </si>
  <si>
    <t>Secretaría de Gestión Ambiental</t>
  </si>
  <si>
    <t>'2019520010066</t>
  </si>
  <si>
    <t>'2020520010075</t>
  </si>
  <si>
    <t>'2020520010102</t>
  </si>
  <si>
    <t>'2021520010129</t>
  </si>
  <si>
    <t>'2021520010136</t>
  </si>
  <si>
    <t>'2021520010140</t>
  </si>
  <si>
    <t>'2021520010148</t>
  </si>
  <si>
    <t>'2021520010149</t>
  </si>
  <si>
    <t>'2021520010157</t>
  </si>
  <si>
    <t>'2021520010164</t>
  </si>
  <si>
    <t>'2021520010171</t>
  </si>
  <si>
    <t>'2021520010201</t>
  </si>
  <si>
    <t>'2021520010224</t>
  </si>
  <si>
    <t>'2022520010003</t>
  </si>
  <si>
    <t>'2022520010017</t>
  </si>
  <si>
    <t>DIMENSIÓN ECÓNOMICA</t>
  </si>
  <si>
    <t>'2021520010042</t>
  </si>
  <si>
    <t>'2021520010179</t>
  </si>
  <si>
    <t>'2021520010056</t>
  </si>
  <si>
    <t>'2021520010232</t>
  </si>
  <si>
    <t xml:space="preserve">Secretaría de Agricultura </t>
  </si>
  <si>
    <t>'2021520010133</t>
  </si>
  <si>
    <t>'2021520010155</t>
  </si>
  <si>
    <t>'2022520010006</t>
  </si>
  <si>
    <t>'2021520010093</t>
  </si>
  <si>
    <t>'2021520010096</t>
  </si>
  <si>
    <t>'2021520010098</t>
  </si>
  <si>
    <t>'2021520010099</t>
  </si>
  <si>
    <t>'2021520010102</t>
  </si>
  <si>
    <t>Secretaría de Tránsito y Transporte</t>
  </si>
  <si>
    <t>'2021520010170</t>
  </si>
  <si>
    <t>'2021520010180</t>
  </si>
  <si>
    <t>'2022520010005</t>
  </si>
  <si>
    <t>'2021520010239</t>
  </si>
  <si>
    <t>DIMENSIÓN GERENCIA PÚBLICA</t>
  </si>
  <si>
    <t>'2021520010121</t>
  </si>
  <si>
    <t>Departamento Administrativo de Contratación Pública</t>
  </si>
  <si>
    <t>'2021520010223</t>
  </si>
  <si>
    <t>'2021520010106</t>
  </si>
  <si>
    <t>'2021520010233</t>
  </si>
  <si>
    <t>'2021520010234</t>
  </si>
  <si>
    <t>'2021520010235</t>
  </si>
  <si>
    <t>'2021520010238</t>
  </si>
  <si>
    <t>Oficina de Asuntos Internacionales</t>
  </si>
  <si>
    <t>'2021520010104</t>
  </si>
  <si>
    <t>'2021520010240</t>
  </si>
  <si>
    <t>'2021520010218</t>
  </si>
  <si>
    <t>'2021520010126</t>
  </si>
  <si>
    <t>Secretaría de Desarrollo Comunitario</t>
  </si>
  <si>
    <t>'2021520010109</t>
  </si>
  <si>
    <t>'2021520010210</t>
  </si>
  <si>
    <t>Secretaria General</t>
  </si>
  <si>
    <t>Secretaría General</t>
  </si>
  <si>
    <t>'2021520010139</t>
  </si>
  <si>
    <t>'2021520010186</t>
  </si>
  <si>
    <t>'2021520010202</t>
  </si>
  <si>
    <t>'2021520010205</t>
  </si>
  <si>
    <t>'2021520010217</t>
  </si>
  <si>
    <t>'2021520010219</t>
  </si>
  <si>
    <t>'2021520010220</t>
  </si>
  <si>
    <t>Secretaría de Gobierno</t>
  </si>
  <si>
    <t>'2021520010097</t>
  </si>
  <si>
    <t>'2021520010105</t>
  </si>
  <si>
    <t>'2021520010107</t>
  </si>
  <si>
    <t>'2021520010108</t>
  </si>
  <si>
    <t>'2021520010112</t>
  </si>
  <si>
    <t>'2021520010114</t>
  </si>
  <si>
    <t>'2021520010115</t>
  </si>
  <si>
    <t>'2021520010127</t>
  </si>
  <si>
    <t>'2021520010128</t>
  </si>
  <si>
    <t>'2021520010153</t>
  </si>
  <si>
    <t>Secretaría de Hacienda</t>
  </si>
  <si>
    <t>'2022520010002</t>
  </si>
  <si>
    <t>'2020520010045</t>
  </si>
  <si>
    <t>'2020520010091</t>
  </si>
  <si>
    <t>'2020520010094</t>
  </si>
  <si>
    <t>'2020520010111</t>
  </si>
  <si>
    <t>'2020520010116</t>
  </si>
  <si>
    <t>'2021520010031</t>
  </si>
  <si>
    <t>'2021520010044</t>
  </si>
  <si>
    <t>'2021520010045</t>
  </si>
  <si>
    <t>'2021520010063</t>
  </si>
  <si>
    <t>'2021520010064</t>
  </si>
  <si>
    <t>'2021520010086</t>
  </si>
  <si>
    <t>'2021520010135</t>
  </si>
  <si>
    <t>'2021520010145</t>
  </si>
  <si>
    <t>'2021520010190</t>
  </si>
  <si>
    <t>'2021520010191</t>
  </si>
  <si>
    <t>'2021520010199</t>
  </si>
  <si>
    <t>'2021520010227</t>
  </si>
  <si>
    <t>'2021520010236</t>
  </si>
  <si>
    <t>'2022520010007</t>
  </si>
  <si>
    <t>Secretaría de Planeación</t>
  </si>
  <si>
    <t>'2020520010110</t>
  </si>
  <si>
    <t>'2021520010068</t>
  </si>
  <si>
    <t>'2021520010194</t>
  </si>
  <si>
    <t>'2021520010195</t>
  </si>
  <si>
    <t>'2021520010206</t>
  </si>
  <si>
    <t>'2021520010212</t>
  </si>
  <si>
    <t>'2021520010226</t>
  </si>
  <si>
    <t>'2021520010230</t>
  </si>
  <si>
    <t>'2022520010008</t>
  </si>
  <si>
    <t>'2022520010009</t>
  </si>
  <si>
    <t>'2022520010012</t>
  </si>
  <si>
    <t>'2022520010013</t>
  </si>
  <si>
    <t>'2022520010014</t>
  </si>
  <si>
    <t>DIMENSIÓN SOCIAL</t>
  </si>
  <si>
    <t>Dirección Administrativa de Juventud</t>
  </si>
  <si>
    <t>'2021520010221</t>
  </si>
  <si>
    <t>'2021520010124</t>
  </si>
  <si>
    <t>INVIPASTO</t>
  </si>
  <si>
    <t>'2021520010090</t>
  </si>
  <si>
    <t>'2020520010096</t>
  </si>
  <si>
    <t>'2020520010101</t>
  </si>
  <si>
    <t>'2021520010078</t>
  </si>
  <si>
    <t>'2021520010080</t>
  </si>
  <si>
    <t>Secretaría de Bienestar Social</t>
  </si>
  <si>
    <t>'2021520010073</t>
  </si>
  <si>
    <t>'2021520010075</t>
  </si>
  <si>
    <t>'2021520010076</t>
  </si>
  <si>
    <t>'2021520010077</t>
  </si>
  <si>
    <t>'2021520010082</t>
  </si>
  <si>
    <t>'2021520010083</t>
  </si>
  <si>
    <t>'2021520010085</t>
  </si>
  <si>
    <t>'2021520010087</t>
  </si>
  <si>
    <t>'2021520010089</t>
  </si>
  <si>
    <t>'2021520010092</t>
  </si>
  <si>
    <t>'2021520010123</t>
  </si>
  <si>
    <t>'2021520010241</t>
  </si>
  <si>
    <t>Secretaría de Cultura</t>
  </si>
  <si>
    <t>'2020520010095</t>
  </si>
  <si>
    <t>'2021520010081</t>
  </si>
  <si>
    <t>'2021520010122</t>
  </si>
  <si>
    <t>'2021520010161</t>
  </si>
  <si>
    <t>'2021520010165</t>
  </si>
  <si>
    <t>'2021520010166</t>
  </si>
  <si>
    <t>'2021520010169</t>
  </si>
  <si>
    <t>'2021520010172</t>
  </si>
  <si>
    <t>'2021520010175</t>
  </si>
  <si>
    <t>'2021520010176</t>
  </si>
  <si>
    <t>'2021520010229</t>
  </si>
  <si>
    <t>'2022520010015</t>
  </si>
  <si>
    <t>'2022520010016</t>
  </si>
  <si>
    <t>Secretaría de Educación</t>
  </si>
  <si>
    <t>'2021520010084</t>
  </si>
  <si>
    <t>'2021520010095</t>
  </si>
  <si>
    <t>'2021520010113</t>
  </si>
  <si>
    <t>'2021520010130</t>
  </si>
  <si>
    <t>'2021520010131</t>
  </si>
  <si>
    <t>'2021520010137</t>
  </si>
  <si>
    <t>'2021520010138</t>
  </si>
  <si>
    <t>'2021520010156</t>
  </si>
  <si>
    <t>'2021520010158</t>
  </si>
  <si>
    <t>'2021520010167</t>
  </si>
  <si>
    <t>'2021520010178</t>
  </si>
  <si>
    <t>'2021520010181</t>
  </si>
  <si>
    <t>'2021520010182</t>
  </si>
  <si>
    <t>'2021520010183</t>
  </si>
  <si>
    <t>'2021520010184</t>
  </si>
  <si>
    <t>'2021520010185</t>
  </si>
  <si>
    <t>'2021520010197</t>
  </si>
  <si>
    <t>'2021520010198</t>
  </si>
  <si>
    <t>'2021520010209</t>
  </si>
  <si>
    <t>'2022520010004</t>
  </si>
  <si>
    <t>'2022520010010</t>
  </si>
  <si>
    <t>'2021520010100</t>
  </si>
  <si>
    <t>'2021520010101</t>
  </si>
  <si>
    <t>Secretaría de Salud</t>
  </si>
  <si>
    <t>'2021520010094</t>
  </si>
  <si>
    <t>'2021520010110</t>
  </si>
  <si>
    <t>'2021520010125</t>
  </si>
  <si>
    <t>'2021520010146</t>
  </si>
  <si>
    <t>'2021520010151</t>
  </si>
  <si>
    <t>'2021520010168</t>
  </si>
  <si>
    <t>'2021520010173</t>
  </si>
  <si>
    <t>'2021520010177</t>
  </si>
  <si>
    <t>'2021520010211</t>
  </si>
  <si>
    <t>'2021520010213</t>
  </si>
  <si>
    <t>'2021520010214</t>
  </si>
  <si>
    <t>'2021520010215</t>
  </si>
  <si>
    <t>'2021520010216</t>
  </si>
  <si>
    <t>'2021520010225</t>
  </si>
  <si>
    <t>'2022520010011</t>
  </si>
  <si>
    <t>Completo</t>
  </si>
  <si>
    <t xml:space="preserve">Oportuno: </t>
  </si>
  <si>
    <t xml:space="preserve">Extemporaneo: </t>
  </si>
  <si>
    <t xml:space="preserve">Cerrado </t>
  </si>
  <si>
    <t>Sin seguimiento:</t>
  </si>
  <si>
    <t>Sin Seguimiento</t>
  </si>
  <si>
    <t xml:space="preserve">Total Proyectos: </t>
  </si>
  <si>
    <t>Total Proyectos</t>
  </si>
  <si>
    <t>Cumplida</t>
  </si>
  <si>
    <t>90% - 100%</t>
  </si>
  <si>
    <t>Gestión Normal</t>
  </si>
  <si>
    <t>60,01% - 89,99%</t>
  </si>
  <si>
    <t>Atrasada</t>
  </si>
  <si>
    <t>10,01% - 60%</t>
  </si>
  <si>
    <t>No iniciada</t>
  </si>
  <si>
    <t>0% - 10%</t>
  </si>
  <si>
    <t>'2022520010134</t>
  </si>
  <si>
    <t>2021520010242</t>
  </si>
  <si>
    <t>'2020520010088</t>
  </si>
  <si>
    <t>'2022520010018</t>
  </si>
  <si>
    <t>'2021520010091</t>
  </si>
  <si>
    <t>'2022520010052</t>
  </si>
  <si>
    <t>Secretaría de Tránsito y Transporte municipal</t>
  </si>
  <si>
    <t>Oficina de Planeación de Gestión Institucional</t>
  </si>
  <si>
    <t>Secretaría de Infraestructura y Valorización</t>
  </si>
  <si>
    <t>Incompleto:</t>
  </si>
  <si>
    <t>RANGO DE EJECUCIÓN</t>
  </si>
  <si>
    <t># PROYECTOS</t>
  </si>
  <si>
    <t>TOTAL PROYECTOS</t>
  </si>
  <si>
    <t>Apropiación Inicial</t>
  </si>
  <si>
    <t>Apropiación Vigente</t>
  </si>
  <si>
    <t>Compromisos</t>
  </si>
  <si>
    <t>Obligaciones</t>
  </si>
  <si>
    <t>Pagos</t>
  </si>
  <si>
    <t>CONSTRUCCIÓN OPTIMIZACIÓN Y/O MEJORAMIENTO DE SISTEMAS DE ACUEDUCTO Y ALCANTARILLADO DE LOS SECTORES RURAL Y SUBURBANO, VIGENCIA 2020 DEL MUNICIPIO DE PASTO</t>
  </si>
  <si>
    <t>CONSERVACIÓN DE ÁREAS DE RECARGA HÍDRICA Y OTROS SERVICIOS ECOSISTÉMICOS VIGENCIA 2021 EN EL MUNICIPIO DE PASTO</t>
  </si>
  <si>
    <t>MEJORAMIENTO COBERTURA CALIDAD Y CONTINUIDAD EN LA PRESTACIÓN DEL SERVICIO PÚBLICO DE ACUEDUCTO Y ALCANTARILLADO DE LOS SECTORES RURALES Y SUBURBANOS VIGENCIA 2021 DEL MUNICIPIO DE PASTO</t>
  </si>
  <si>
    <t>IMPLEMENTACIÓN DE ACCIONES EN PRO DE UNA CIUDAD SOSTENIBLE Y RESILIENTE SEMBRANDO CAPITAL VIGENCIA 2022 EN EL MUNICIPIO DE PASTO</t>
  </si>
  <si>
    <t>MEJORAMIENTO COBERTURA CALIDAD Y CONTINUIDAD EN LA PRESTACIÓN DEL SERVICIO PÚBLICO DE ACUEDUCTO Y ALCANTARILLADO DE LOS SECTORES RURALES Y SUBURBANOS VIGENCIA 2022 DEL MUNICIPIO DE PASTO</t>
  </si>
  <si>
    <t>SUBSIDIO DEL FONDO DE SOLIDARIDAD Y REDISTRIBUCIÓN DE INGRESOS DEL SECTOR RURAL - VIGENCIA 2022 MUNICIPIO DE PASTO</t>
  </si>
  <si>
    <t>FORTALECIMIENTO DE LA GOBERNANZA AMBIENTAL PARA EL DESARROLLO SOSTENIBLE VIGENCIA 2022 EN EL MUNICIPIO DE PASTO</t>
  </si>
  <si>
    <t>FORMACIÓN Y EDUCACIÓN AMBIENTAL PARA LA SOSTENIBILIDAD VIGENCIA 2022 EN EL MUNICIPIO DE PASTO</t>
  </si>
  <si>
    <t>CONSERVACIÓN DE ÁREAS DE RECARGA HÍDRICA Y OTROS SERVICIOS ECOSISTÉMICOS VIGENCIA 2022 EN EL MUNICIPIO DE PASTO</t>
  </si>
  <si>
    <t>DESARROLLO DE LA GESTIÓN ECOLÓGICA Y ÁREAS PROTEGIDAS VIGENCIA 2022 MUNICIPIO DE PASTO</t>
  </si>
  <si>
    <t>FORMULACIÓN DE ESTRATEGIAS DE CRECIMIENTO VERDE VIGENCIA 2022 PARA EL MUNICIPIO DE PASTO</t>
  </si>
  <si>
    <t>DESARROLLO ESTRATEGIAS DE RESILIENCIA AMBIENTAL FRENTE AL CORONAVIRUS COVID-19 - DIMENSIÓN AMBIENTAL -VIGENCIA 2022 PASTO</t>
  </si>
  <si>
    <t>FORTALECIMIENTO AL PROCESO DE RECICLAJE TRANSFERENCIA Y MANEJO ADECUADO DE RESIDUOS SÓLIDOS - VIGENCIA 2022 EN EL MUNICIPIO DE PASTO</t>
  </si>
  <si>
    <t>IMPLEMENTACIÓN DE LA POLÍTICA PUBLICA DE BIENESTAR Y PROTECCIÓN ANIMAL VIGENCIA 2022 EN EL MUNICIPIO DE PASTO PASTO</t>
  </si>
  <si>
    <t>CONSTRUCCIÓN DE ALCANTARILLADO PLUVIAL Y SANITARIO DEL ENCANO CENTRO CORREGIMIENTO DEL ENCANO - MUNICIPIO DE PASTO - DEPARTAMENTO DE NARIÑO</t>
  </si>
  <si>
    <t>APLICACIÓN DE TECNOLOGÍAS CON ENERGÍAS NO CONTAMINANTES VIGENCIA 2022 PARA EL MUNICIPIO DE PASTO</t>
  </si>
  <si>
    <t>SUBSIDIO PARA LA PRESTACIÓN DE SERVICIOS PÚBLICOS DE ACUEDUCTO Y ALCANTARILLADO VIGENCIA 2022 PASTO</t>
  </si>
  <si>
    <t>IMPLEMENTACIÓN DEL SISTEMA ESTRATÉGICO DE TRANSPORTE PÚBLICO DE PASAJEROS VIGENCIA 2021 PARA LA CIUDAD DE PASTO</t>
  </si>
  <si>
    <t>IMPLEMENTACIÓN DEL SISTEMA ESTRATÉGICO DE TRANSPORTE PÚBLICO DE PASAJEROS VIGENCIA 2022 PARA LA CIUDAD DE PASTO</t>
  </si>
  <si>
    <t>CONSTRUCCIÓN Y MEJORAMIENTO DEL SISTEMA DE MOVILIDAD EN LA PLAZA DE MERCADO EL POTRERILLO VIGENCIA 2021 EN EL MUNICIPIO DE PASTO</t>
  </si>
  <si>
    <t>FORTALECIMIENTO DEL SISTEMA ORGANIZACIONAL DE LAS PLAZAS DEL MERCADO VIGENCIA 2022 EN EL MUNICIPIO PASTO</t>
  </si>
  <si>
    <t>DESARROLLO ECONÓMICO AGROINDUSTRIAL AGROPECUARIO ACUÍCOLA Y FORESTAL VIGENCIA 2022 EN EL MUNICIPIO DE PASTO</t>
  </si>
  <si>
    <t>FORTALECIMIENTO DE PRÁCTICAS AGROPECUARIAS PARA GARANTIZAR LA SEGURIDAD Y SOBERANÍA ALIMENTARIA VIGENCIA 2022 EN EL MUNICIPIO DE PASTO</t>
  </si>
  <si>
    <t>CONSTRUCCIÓN DE UN CENTRO DE ACOPIO PARA EL ALMACENAMIENTO ACONDICIONAMIENTO Y DISTRIBUCIÓN DE ALIMENTOS AGRÍCOLAS UBICADO EN EL CORREGIMIENTO DE CATAMBUCO DEL MUNICIPIO DE PASTO - NARIÑO</t>
  </si>
  <si>
    <t>FORTALECIMIENTO EMPRESARIAL ASOCIATIVO Y A EMPRENDIMIENTOS VIGENCIA 2022 EN EL MUNICIPIO DE PASTO</t>
  </si>
  <si>
    <t>DESARROLLO Y PROMOCIÓN TURÍSTICA VIGENCIA 2022 DEL MUNICIPIO DE PASTO</t>
  </si>
  <si>
    <t>MEJORAMIENTO ECONÓMICO DE LOS SECTORES AFECTADOS POR PANDEMIA VIGENCIA 2022 EN EL MUNICIPIO DE PASTO</t>
  </si>
  <si>
    <t>FORTALECIMIENTO DE LA COMPETITIVIDAD A NIVEL NACIONAL VIGENCIA 2022 DEL MUNICIPIO DE PASTO</t>
  </si>
  <si>
    <t>FORTALECIMIENTO DE LOS PROCESOS DE INNOVACIÓN Y ECONOMÍA NARANJA VIGENCIA 2022 EN EL MUNICIPIO DE PASTO</t>
  </si>
  <si>
    <t>FORTALECIMIENTO TURÍSTICO Y PRODUCTIVO DE LA COMUNIDAD INDÍGENA DEL RESGUARDO QUILLASINGA REFUGIO DEL SOL VIGENCIA 2022 EN EL ENCANO MUNICIPIO DE PASTO</t>
  </si>
  <si>
    <t>IMPLEMENTACIÓN DE ACCIONES PARA EL MEJORAMIENTO DE LA SEGURIDAD VIAL Y LA MOVILIDAD VIGENCIA 2022 EN EL MUNICIPIO PASTO</t>
  </si>
  <si>
    <t>APLICACIÓN DE LA MOVILIDAD SOSTENIBLE PARA MEJORAR CONDICIONES Y CALIDAD DE VIDA VIGENCIA 2022 EN EL MUNICIPIO DE PASTO</t>
  </si>
  <si>
    <t>RESTRUCTURACIÓN Y CONSTRUCCIÓN DE LAS INSTALACIONES DE LA SECRETARÍA DE TRÁNSITO Y TRANSPORTE VIGENCIA 2022 MUNICIPIO DE PASTO</t>
  </si>
  <si>
    <t>PRESTACIÓN DEL SERVICIO DE ALUMBRADO PÚBLICO MEDIANTE CONTRATO DE CONCESIÓN VIGENTE 2015-2051 EN EL SECTOR URBANO Y RURAL DEL MUNICIPIO DE PASTO</t>
  </si>
  <si>
    <t>IMPLEMENTACIÓN DE LA DIMENSIÓN Y POLÍTICA DE CONTROL INTERNO EN EL MARCO DE LOS MODELOS: ESTÁNDAR DE CONTROL INTERNO (MECI) E INTEGRADO DE PLANEACIÓN Y GESTIÓN (MIPG) VIGENCIA 2022 EN EL MUNICIPIO DE PASTO</t>
  </si>
  <si>
    <t>IMPLEMENTACIÓN DEL SISTEMA DE CONTRATACIÓN PÚBLICA VIGENCIA 2022 EN EL MUNICIPIO PASTO</t>
  </si>
  <si>
    <t>MEJORAMIENTO Y RECUPERACIÓN DEL ESPACIO PÚBLICO VIGENCIA 2022 EN EL MUNICIPIO DE PASTO</t>
  </si>
  <si>
    <t>FORTALECIMIENTO DEL MANEJO DE DESASTRES VIGENCIA 2022 EN EL MUNICIPIO DE PASTO</t>
  </si>
  <si>
    <t>MEJORAMIENTO DEL CONOCIMIENTO DEL RIESGO DE DESASTRES VIGENCIA 2022 EN EL MUNICIPIO DE PASTO</t>
  </si>
  <si>
    <t>FORTALECIMIENTO DE LA REDUCCIÓN DEL RIESGO DE DESASTRES VIGENCIA 2022 EN EL MUNICIPIO DE PASTO</t>
  </si>
  <si>
    <t>FORTALECIMIENTO DE LAS COMPETENCIAS DE LA DIRECCIÓN ADMINISTRATIVA DE CONTROL INTERNO DISCIPLINARIO VIGENCIA 2022 MUNICIPIO DE PASTO</t>
  </si>
  <si>
    <t>IMPLEMENTACIÓN DE LA ESTRATEGIA DE INTERNACIONALIZACIÓN: PASTO CONECTADO AL MUNDO 2020 - 2030 - VIGENCIA 2022 EN EL MUNICIPIO DE PASTO</t>
  </si>
  <si>
    <t>IMPLEMENTACIÓN DE LA ESTRATEGIA COMUNICACIÓN PÚBLICA VIGENCIA 2022 EN EL MUNICIPIO DE PASTO</t>
  </si>
  <si>
    <t>FORTALECIMIENTO AL PROCESO DE PLANEACIÓN ESTRATÉGICA VIGENCIA 2022 EN EL MUNICIPIO DE PASTO</t>
  </si>
  <si>
    <t>FORTALECIMIENTO DE LOS MECANISMOS DE DEFENSA JURÍDICA 2022 EN EL MUNICIPIO DE PASTO</t>
  </si>
  <si>
    <t>FORTALECIMIENTO DE LOS PROCESOS TERRITORIALES DE LOS GRUPOS ÉTNICOS DESDE UN ENFOQUE DIFERENCIAL Y MULTICULTURAL VIGENCIA 2022 EN EL MUNICIPIO DE PASTO</t>
  </si>
  <si>
    <t>FORTALECIMIENTO DE LA GOBERNANZA TERRITORIAL DESDE LOS PROCESOS DE PARTICIPACIÓN CIUDADANA PARA LA GRAN CAPITAL VIGENCIA 2022 EN EL MUNICIPIO DE PASTO</t>
  </si>
  <si>
    <t>IMPLEMENTACIÓN DE LA UNIDAD DE ATENCIÓN AL CIUDADANO VIGENCIA 2022 EN EL MUNICIPIO DE PASTO</t>
  </si>
  <si>
    <t>IMPLEMENTACIÓN DEL SISTEMA GESTIÓN DOCUMENTAL VIGENCIA 2022 EN LA ALCALDÍA DE PASTO</t>
  </si>
  <si>
    <t>MEJORAMIENTO DE LAS CONDICIONES FÍSICO LOCATIVAS VIGENCIA 2022 EN LAS SEDES DE LA ALCALDÍA MUNICIPAL DE PASTO</t>
  </si>
  <si>
    <t>FORTALECIMIENTO Y OPERATIVIDAD DEL SISTEMA DE IDENTIFICACIÓN DE POTENCIALES BENEFICIARIOS DE PROGRAMAS SOCIALES DEL ESTADO SISBEN VERSIÓN 2022 EN EL MUNICIPIO DE PASTO</t>
  </si>
  <si>
    <t>FORTALECIMIENTO DE LAS TECNOLOGÍAS DE LA INFORMACIÓN Y LAS COMUNICACIONES VIGENCIA 2022 DEL MUNICIPIO DE PASTO</t>
  </si>
  <si>
    <t>INVENTARIO DE BIENES INMUEBLES DE PROPIEDAD DEL MUNICIPIO VIGENCIA 2022 ALCALDIA DE PASTO</t>
  </si>
  <si>
    <t>INVENTARIO DE BIENES MUEBLES Y EQUIPOS ALMACÉN GENERAL VIGENCIA 2022 ALCALDÍA DE PASTO</t>
  </si>
  <si>
    <t>FORTALECIMIENTO DEL OBSERVATORIO DEL DELITO VIGENCIA 2022 DEL MUNICIPIO DE PASTO</t>
  </si>
  <si>
    <t>FORTALECIMIENTO PARA LA OPERATIVIDAD DE CASA DE JUSTICIA VIGENCIA 2022 EN EL MUNICIPIO DE PASTO</t>
  </si>
  <si>
    <t>APOYO A LOS OPERATIVOS INTERINSTITUCIONALES PAZTO SEGURO VIGENCIA 2022 DEL MUNICIPIO DE PASTO</t>
  </si>
  <si>
    <t>APOYO A LOS ORGANISMOS DE SEGURIDAD Y CONTROL VIGENCIA 2022 DEL MUNICIPIO DE PASTO</t>
  </si>
  <si>
    <t>CONTROL PARA MITIGAR LOS EFECTOS DE LA PANDEMIA DEL COVID 19 VIGENCIA 2022 EN EL MUNICIPIO DE PASTO</t>
  </si>
  <si>
    <t>APOYO AL CENTRO PENITENCIARIO Y CARCELARIO VIGENCIA 2022 DEL MUNICIPIO DE PASTO</t>
  </si>
  <si>
    <t>FORTALECIMIENTO DEL PROCESO DE POSCONFLICTO Y CONSTRUCCIÓN DE PAZ VIGENCIA 2022 EN EL MUNICIPIO DE PASTO</t>
  </si>
  <si>
    <t>FORTALECIMIENTO DE LA CONVIVENCIA VIGENCIA 2022 EN EL MUNICIPIO DE PASTO</t>
  </si>
  <si>
    <t>CONTROL DE LAS INFRACCIONES URBANÍSTICAS AMBIENTALES COMERCIALES Y DE EVENTOS VIGENCIA 2022 EN EL MUNICIPIO DE PASTO</t>
  </si>
  <si>
    <t>APOYO A LA POBLACION VICTIMA DEL CONFLICTO ARMADO VIGENCIA 2022 EN EL MUNICIPIO DE PASTO</t>
  </si>
  <si>
    <t>FORTALECIMIENTO DE LA GESTIÓN TRIBUTARIA VIGENCIA 2022 EN EL MUNICIPIO DE PASTO</t>
  </si>
  <si>
    <t>CONSTRUCCIÓN ADECUACIÓN Y MANTENIMIENTO DE ESCENARIOS DEPORTIVOS URBANOS Y RURALES 2019 DEL MUNICIPIO DE PASTO</t>
  </si>
  <si>
    <t>MEJORAMIENTO Y MANTENIMIENTO DE LA MALLA VIAL RURAL VIGENCIA 2021 MUNICIPIO DE PASTO</t>
  </si>
  <si>
    <t>MEJORAMIENTO DE LA RED ELÉCTRICA RURAL VIGENCIA 2021 DEL MUNICIPIO DE PASTO</t>
  </si>
  <si>
    <t>FORTALECIMIENTO DE LOS ESCENARIOS DEPORTIVOS URBANOS Y RURALES VIGENCIA 2021 MUNICIPIO DE PASTO</t>
  </si>
  <si>
    <t>MANTENIMIENTO Y MEJORAMIENTO DE LA MALLA VIAL URBANA VIGENCIA 2021 DEL MUNICIPIO DE PASTO</t>
  </si>
  <si>
    <t>CONSTRUCCIÓN MEJORAMIENTO YO MANTENIMIENTO DE ESCENARIOS CULTURALES VIGENCIA 2021 DEL MUNICIPIO DE PASTO</t>
  </si>
  <si>
    <t>MEJORAMIENTO Y MANTENIMIENTO DE VÍAS TERCIARIAS DENTRO DE COMUNIDADES INDÍGENAS VIGENCIA 2021 DEL MUNICIPIO PASTO</t>
  </si>
  <si>
    <t>MEJORAMIENTO DE VÍA EN GUALMATÁN A TRAVÉS DEL SISTEMA DE PLACA HUELLA VIGENCIA 2021 MUNICIPIO DE PASTO</t>
  </si>
  <si>
    <t>MEJORAMIENTO DE VÍA EN LA VEREDA MOTILÓN A TRAVÉS DE PLACA HUELLA CORREGIMIENTO DE EL ENCANO MUNICIPIO DE PASTO</t>
  </si>
  <si>
    <t>ADECUACIÓN MEJORAMIENTO Y REFORZAMIENTO DEL TEATRO PASTO EN EL BARRIO LORENZO DE ALDANA DE LA COMUNA 4 DEL MUNICIPIO DE PASTO</t>
  </si>
  <si>
    <t>CONSTRUCCIÓN MEJORAMIENTO YO MANTENIMIENTO DE ESCENARIOS CULTURALES VIGENCIA 2022 DEL MUNICIPIO DE PASTO</t>
  </si>
  <si>
    <t>MEJORAMIENTO Y MANTENIMIENTO DE LA MALLA VIAL RURAL VIGENCIA 2022 MUNICIPIO DE PASTO</t>
  </si>
  <si>
    <t>MEJORAMIENTO DE LA RED ELÉCTRICA RURAL VIGENCIA 2022 EN EL MUNICIPIO DE PASTO</t>
  </si>
  <si>
    <t>MEJORAMIENTO YO MANTENIMIENTO DE ESCENARIOS CULTURALES EN EL MARCO DE PRESUPUESTO PARTICIPATIVO VIGENCIA 2022 DEL MUNICIPIO DE PASTO</t>
  </si>
  <si>
    <t>MANTENIMIENTO DE LOS ESCENARIOS DEPORTIVOS URBANOS Y RURALES EN EL MARCO DE PRESUPUESTO PARTICIPATIVO VIGENCIA 2022 EN EL MUNICIPIO DE PASTO</t>
  </si>
  <si>
    <t>FORTALECIMIENTO DE LOS ESCENARIOS DEPORTIVOS URBANOS Y RURALES VIGENCIA 2022 EN EL MUNICIPIO PASTO</t>
  </si>
  <si>
    <t>MANTENIMIENTO Y MEJORAMIENTO DE LA MALLA VIAL URBANA VIGENCIA 2022 DEL MUNICIPIO DE PASTO</t>
  </si>
  <si>
    <t>ADMINISTRACIÓN DE VALORIZACIÓN PARA CONSTRUCCIÓN DE VÍAS URBANAS VIGENCIA 2022 DEL MUNICIPIO DE PASTO</t>
  </si>
  <si>
    <t>MEJORAMIENTO DE VÍAS URBANAS QUE INCLUYEN COMPONENTE URBANISTICO PARA LA GENERACIÓN DE EMPLEO Y REACTIVACIÓN DE LA ECONOMÍA EN ONCE SECTORES DEL MUNICIPIO DE PASTO</t>
  </si>
  <si>
    <t>FORTALECIMIENTO DE LA GESTIÓN DEL ORDENAMIENTO TERRITORIAL VIGENCIA 2021 EN EL MUNICIPIO DE PASTO</t>
  </si>
  <si>
    <t>GENERACIÓN Y MEJORAMIENTO DEL ESPACIO PÚBLICO EN EL CENTRO HISTÓRICO DE PASTO VIGENCIA 2021 EN EL MUNICIPIO DE PASTO</t>
  </si>
  <si>
    <t>CONSTRUCCIÓN DEL TRAMO 9 DEL PARQUE LINEAL DEL RÍO PASTO VIGENCIA 2022 EN EL MUNICIPIO DE PASTO</t>
  </si>
  <si>
    <t>CONSTRUCCIÓN PARQUES LOS CHILCOS Y MERCEDARIO VIGENCIA 2022 MUNICIPIO DE PASTO</t>
  </si>
  <si>
    <t>CONSTRUCCIÓN PARQUE EN EL BARRIO SUMATAMBO VIGENCIA 2022 DEL MUNICIPIO DE PASTO</t>
  </si>
  <si>
    <t>FORTALECIMIENTO DE LA GESTIÓN DEL ORDENAMIENTO TERRITORIAL VIGENCIA 2022 EN EL MUNICIPIO DE PASTO</t>
  </si>
  <si>
    <t>ACTUALIZACIÓN DE LA ESTRATIFICACIÓN SOCIOECONÓMICA VIGENCIA 2022 DEL MUNICIPIO DE PASTO</t>
  </si>
  <si>
    <t>IMPLEMENTACIÓN DEL PLAN ESPECIAL DE MANEJO Y PROTECCIÓN DEL CENTRO HISTÓRICO VIGENCIA 2022 EN EL MUNICIPIO DE PASTO</t>
  </si>
  <si>
    <t>CONSTRUCCIÓN CERRAMIENTO PARQUE EL EJIDO (PARQUE BOLÍVAR) VIGENCIA 2022 DEL MUNICIPIO DE PASTO</t>
  </si>
  <si>
    <t>MEJORAMIENTO DE PARQUES RECREATIVOS A TRAVÉS DE LA ESTRATEGIA OBRAS POR IMPUESTOS VIGENCIA 2022 - MUNICIPIO PASTO</t>
  </si>
  <si>
    <t>MEJORAMIENTO DE PARQUES RECREATIVOS EN LOS BARRIOS MIRAFLORES LA CAROLINA Y NIZA A TRAVÉS DE LA ESTRATEGIA OBRAS POR IMPUESTOS VIGENCIA 2022 EN EL MUNICIPIO DE PASTO</t>
  </si>
  <si>
    <t>MEJORAMIENTO DE PARQUES RECREATIVOS EN LOS BARRIOS LORENZO Y MIRAFLORES A TRAVÉS DE LA ESTRATEGIA OBRAS POR IMPUESTOS VIGENCIA 2022 EN EL MUNICIPIO DE PASTO</t>
  </si>
  <si>
    <t>MEJORAMIENTO DE PARQUES RECREATIVOS DE LOS BARRIOS VILLA FLOR LAS MERCEDES Y SANTA BÁRBARA A TRAVÉS DE LA ESTRATEGIA OBRAS POR IMPUESTOS - VIGENCIA 2022 - MUNICIPIO DE PASTO</t>
  </si>
  <si>
    <t>FORTALECIMIENTO DE ESCENARIOS DE PARTICIPACIÓN Y OFERTA DE OPORTUNIDADES PARA POBLACIÓN JOVEN VIGENCIA 2022 DEL MUNICIPIO DE PASTO</t>
  </si>
  <si>
    <t>SUBSIDIO Y APORTES SOLIDARIOS PARA EL SERVICIO PÚBLICO DOMICILIARIO DE ASEO EN LOS ESTRATOS 12 Y 3 SECTOR URBANO Y RURAL VIGENCIA 2022 EN EL MUNICIPIO DE PASTO</t>
  </si>
  <si>
    <t>CONSTRUCCIÓN YO MEJORAMIENTO DE VIVIENDA EN EL SECTOR URBANO Y RURAL VIGENCIA 2022 DEL MUNICIPIO DE PASTO</t>
  </si>
  <si>
    <t>MEJORAMIENTO DE VIVIENDA SOCIAL PARA POBLACIÓN ASENTADA EN ZONA DE RIESGO Y VICTIMA VIGENCIA 2022 EN EL MUNICIPIO DE PASTO</t>
  </si>
  <si>
    <t>FORTALECIMIENTO EN LA EDUCACION DE LA ACTIVIDAD FISICA LA RECREACION Y EL APROVECHAMIENTO DEL TIEMPO LIBRE VIGECIA 2021 DEL MUNICIPIO DE PASTO</t>
  </si>
  <si>
    <t>FORTALECIMIENTO A LA CULTURA DEPORTIVA VIGENCIA 2021; DEL MUNICIPIO DE PASTO</t>
  </si>
  <si>
    <t>DESARROLLO DE ESTRATEGIAS PARA EL FORTALECIMIENTO DE LA ACTIVIDAD FÍSICA Y LA RECREACIÓN VIGENCIA 2022 EN EL MUNICIPIO DE PASTO</t>
  </si>
  <si>
    <t>MEJORAMIENTO DE LA CULTURA EN EL DEPORTE CON LA REVOLUCIÓN DEPORTIVA VIGENCIA 2022 EN EL MUNICIPIO DE PASTO</t>
  </si>
  <si>
    <t>FORTALECIMIENTO A LA ATENCIÓN DEL ENVEJECIMIENTO HUMANO Y CON BIENESTAR VIGENCIA 2022 EN EL MUNICIPIO DE PASTO</t>
  </si>
  <si>
    <t>FORTALECIMIENTO DE LOS PROGRAMAS NACIONALES FAMILIAS EN ACCIÓN JÓVENES EN ACCIÓN Y RED UNIDOS VIGENCIA 2022 EN EL MUNICIPIO DE PASTO</t>
  </si>
  <si>
    <t>IMPLEMENTACIÓN DEL PROGRAMA MÍNIMO VITAL DE AGUA POTABLE MÁS AGUA MÁS VERDE VIGENCIA 2022 EN EL MUNICIPIO DE PASTO</t>
  </si>
  <si>
    <t>FORTALECIMIENTO AL PROGRAMA DE ATENCIÓN INTEGRAL A LA POBLACIÓN HABITANTE DE CALLE Y EN CALLE VIGENCIA 2022 EN EL MUNICIPIO DE PASTO</t>
  </si>
  <si>
    <t>FORTALECIMIENTO AL PROGRAMA COMEDORES SOLIDARIOS SANA NUTRICIÓN Y VIDA SALUDABLE VIGENCIA 2022 EN EL MUNICIPIO DE PASTO</t>
  </si>
  <si>
    <t>FORTALECIMIENTO A ENTORNOS QUE PROMUEVEN HECHOS DE PAZ CDI NIDOS NUTRIR VIGENCIA 2022 EN EL MUNICIPIO DE PASTO</t>
  </si>
  <si>
    <t>FORTALECIMIENTO AL PROGRAMA RECUPERANDO MI HOGAR ENTORNO AMABLE VIGENCIA 2022 EN EL MUNICIPIO DE PASTO</t>
  </si>
  <si>
    <t>IMPLEMENTACIÓN DEL PROGRAMA DE PREVENCIÓN Y ERRADICACIÓN DEL TRABAJO INFANTIL VIGENCIA 2022 EN EL MUNICIPIO DE PASTO</t>
  </si>
  <si>
    <t>CONSTRUCCIÓN DE CENTROS VIDA PARA EL ADULTO MAYOR VIGENCIA 2022 EN EL MUNICIPIO DE PASTO</t>
  </si>
  <si>
    <t>MEJORAMIENTO DE LOS CENTROS DE DESARROLLO INFANTIL NIDOS NUTRIR VIGENCIA 2022 EN EL MUNICIPIO DE PASTO</t>
  </si>
  <si>
    <t>FORTALECIMIENTO A LOS PROCESOS DE ATENCIÓN PARA LA POBLACIÓN CON DISCAPACIDAD VIGENCIA 2022 EN EL MUNICIPIO DE PASTO</t>
  </si>
  <si>
    <t>FORTALECIMIENTO CIUDADANO DE LOS PLANES ESTRATÉGICOS DE REACTIVACIÓN SOCIAL FRENTE AL COVID 19 VIGENCIA 2022 EN EL MUNICIPIO DE PASTO</t>
  </si>
  <si>
    <t>CONSERVACIÓN CARNAVAL DE NEGROS Y BLANCOS NO CONVENCIONAL VIGENCIA 2021 EN EL MUNICIPIO DE PASTO</t>
  </si>
  <si>
    <t>DESARROLLO DE PASTO LA GRAN CAPITAL LECTORA VIGENCIA 2022 EN EL MUNICIPIO DE PASTO</t>
  </si>
  <si>
    <t>FORTALECIMIENTO A LOS PROCESOS ARTÍSTICOS CULTURALES PATRIMONIALES E INVESTIGATIVOS VIGENCIA 2022 EN EL MUNICIPIO DE PASTO</t>
  </si>
  <si>
    <t>DESARROLLO DE ESTRATEGIAS PARA EL FORTALECIMIENTO DE LA EDUCACIÓN Y FORMACIÓN EN CULTURA CIUDADANA VIGENCIA 2022 EN EL MUNICIPIO DE PASTO</t>
  </si>
  <si>
    <t>FORTALECIMIENTO DE LA CULTURA CIUDADANA EN RELACIÓN A LA VALORACIÓN PROTECCIÓN Y USO SOCIAL Y RESPONSABLE DEL MEDIO AMBIENTE VIGENCIA 2022 EN EL MUNICIPIO DE PASTO</t>
  </si>
  <si>
    <t>IMPLEMENTACIÓN DE ESTRATEGIAS EN CULTURA CIUDADANA PARA FORTALECER LA CONVIVENCIA Y LA PAZ VIGENCIA 2022 EN EL MUNICIPIO DE PASTO</t>
  </si>
  <si>
    <t>IMPLEMENTACIÓN DE ESTRATEGIAS EFECTIVAS EN CULTURA CIUDADANA FRENTE A LOS IMPACTOS NEGATIVOS DE LA PANDEMIA COVID 19 VIGENCIA 2022 EN EL MUNICIPIO DE PASTO</t>
  </si>
  <si>
    <t>FORTALECIMIENTO DE LA CULTURA PARTICIPATIVA Y ATENCIÓN A LA DIVERSIDAD VIGENCIA 2022 EN EL MUNICIPIO DE PASTO</t>
  </si>
  <si>
    <t>DESARROLLO DE ACCIONES EN CULTURA CIUDADANA PARA FORTALECER LA INTERACCIÓN EN EL ESPACIO PÚBLICO Y LA MOVILIDAD VIGENCIA 2022 EN EL MUNICIPIO DE PASTO</t>
  </si>
  <si>
    <t>FORTALECIMIENTO DE LA CULTURA DE LA LEGALIDAD UN REFLEJO DEL BUEN CIUDADANO VIGENCIA 2022 EN EL MUNICIPIO DE PASTO</t>
  </si>
  <si>
    <t>FORMACIÓN ARTÍSTICA Y ARTESANAL VIGENCIA 2022 EN EL MUNICIPIO DE PASTO</t>
  </si>
  <si>
    <t>FORTALECIMIENTO DE LA COSMOVISIÓN USOS COSTUMBRES Y TRADICIONES DEL PUEBLO QUILLASINGA REFUGIO DEL SOL VIGENCIA 2022 EN EL ENCANO MUNICIPIO DE PASTO</t>
  </si>
  <si>
    <t>FORTALECIMIENTO DE ESPACIOS Y PROCESOS CULTURALES EN EL RESGUARDO INDÍGENA LA LAGUNA PEJENDINO VIGENCIA 2022 EN EL MUNICIPIO DE PASTO</t>
  </si>
  <si>
    <t>CONSERVACIÓN DEL CARNAVAL DE NEGROS Y BLANCOS VIGENCIA 2023 EN EL MUNICIPIO PASTO</t>
  </si>
  <si>
    <t>FORTALECIMIENTO DEL EJERCICIO DE INSPECCIÓN Y VIGILANCIA DE ESTABLECIMIENTOS NO OFICIALES DE EDUCACIÓN FORMAL EN LA SECRETARIA DE EDUCACIÓN VIGENCIA 2022 EN EL MUNICIPIO DE PASTO</t>
  </si>
  <si>
    <t>APOYO EN LA ATENCIÓN EDUCATIVA DE NIÑOS NIÑAS Y ADOLESCENTES VICTIMAS DEL CONFLICTO VIGENCIA 2022 EN EL MUNICIPIO DE PASTO</t>
  </si>
  <si>
    <t>APOYO A LA PRESTACIÓN DEL SERVICIO PÚBLICO EDUCATIVO CONTRATADO POR PARTE DE LAS ENTIDADES TERRITORIALES CERTIFICADAS VIGENCIA 2022 EN EL MUNICIPIO DE PASTO</t>
  </si>
  <si>
    <t>APOYO EN LA ATENCIÓN DE NIÑOS NIÑAS Y ADOLESCENTES EN CONDICIÓN DE ENFERMEDAD VINCULADOS AL AULA HOSPITALARIA VIGENCIA 2022 EN EL MUNICIPIO DE PASTO</t>
  </si>
  <si>
    <t>FORTALECIMIENTO DE LA RED DE ESCUELAS DE FORMACIÓN MUSICAL VIGENCIA 2022 EN EL MUNICIPIO DE PASTO</t>
  </si>
  <si>
    <t>APOYO EDUCATIVO A POBLACIÓN EN CONDICIÓN DE DISCAPACIDAD SEVERA VIGENCIA 2022 EN EL MUNICIPIO DE PASTO</t>
  </si>
  <si>
    <t>APOYO EN LA ATENCIÓN A POBLACIÓN DE ADOLESCENTES VINCULADOS AL SISTEMA DE RESPONSABILIDAD PENAL VIGENCIA 2022 EN EL MUNICIPIO DE PASTO</t>
  </si>
  <si>
    <t>APOYO AL TRANSPORTE ESCOLAR DE ESTABLECIMIENTOS EDUCATIVOS VIGENCIA 2022 EN EL MUNICIPIO DE PASTO</t>
  </si>
  <si>
    <t>MEJORAMIENTO DE ESPACIOS FÍSICOS Y DOTACION EN LOS ESTABLECIMIENTOS EDUCATIVOS OFICIALES VIGENCIA 2022 EN EL MUNICIPIO DE PASTO</t>
  </si>
  <si>
    <t>MEJORAMIENTO DEL AMBIENTE LABORAL EN LA SECRETARIA DE EDUCACIÓN Y EN LOS ESTABLECIMIENTOS EDUCATIVOS VIGENCIA 2022 DEL MUNICIPIO DE PASTO</t>
  </si>
  <si>
    <t>MEJORAMIENTO DE ESPACIOS FÍSICOS Y DOTACIÓN EN LOS ESTABLECIMIENTOS EDUCATIVOS QUE APLICAN AL PROGRAMA JORNADA ÚNICA VIGENCIA 2022 EN EL MUNICIPIO DE PASTO</t>
  </si>
  <si>
    <t>FORTALECIMIENTO DE LAS TIC EN LOS ESTABLECIMIENTOS EDUCATIVOS VIGENCIA 2022 DEL MUNICIPIO DE PASTO</t>
  </si>
  <si>
    <t>FORTALECIMIENTO PEDAGOGICO E INSTITUCIONAL PARA LA EDUCACION EN EMERGENCIA DE LOS ESTABLECIMIENTOS EDUCATIVOS. VIGENCIA 2022 DEL MUNICIPIO DE PASTO</t>
  </si>
  <si>
    <t>APOYO A LA IMPLEMENTACIÓN DEL PROGRAMA DE ALIMENTACIÓN ESCOLAR PAE VIGENCIA 2022 EN EL MUNICIPIO DE PASTO</t>
  </si>
  <si>
    <t>APOYO PEDÁGOGICO PARA LA ATENCIÓN EDUCATIVA DE LA POBLACIÓN EN SITUACIÓN DE DISCAPACIDAD YO TALENTOS EXCECPIONALES EN EL MARCO DE LA EDUCACIÓN INCLUSIVA VIGENCIA 2022 EN EL MUNICIPIO DE PASTO</t>
  </si>
  <si>
    <t>ADMINISTRACIÓN DE COSTOS DEL SECTOR EDUCATIVO VIGENCIA 2022 EN EL MUNICIPIO DE PASTO</t>
  </si>
  <si>
    <t>FORTALECIMIENTO DE LOS PROYECTOS OBLIGATORIOS Y TRANSVERSALES PARA LA CONVIVENCIA Y LA CULTURA DE PAZ EN LOS ESTABLECIMIENTOS EDUCATIVOS VIGENCIA 2022 DEL MUNICIPIO DE PASTO</t>
  </si>
  <si>
    <t>IMPLEMENTACIÓN INTEGRAL DE PRÁCTICAS PEDAGÓGICAS PARA EL MEJORAMIENTO DE LA CALIDAD EDUCATIVA EN TIEMPOS DE EMERGENCIA EN LOS EE VIGENCIA 2022 EN EL MUNICIPIO DE PASTO</t>
  </si>
  <si>
    <t>FORTALECIMIENTO EN LA PRESTACIÓN DEL SERVICIO DE LOS ESTABLECIMIENTOS DE EDUCACIÓN PARA EL TRABAJO VIGENCIA 2022 EN EL MUNICIPIO DE PASTO</t>
  </si>
  <si>
    <t>FORTALECIMIENTO DE LOS PROCESOS DE ARTICULACIÓN DE LA MEDIA TÉCNICA EN LOS ESTABLECIMIENTOS EDUCATIVOS VIGENCIA 2022 EN EL MUNICIPIO DE PASTO</t>
  </si>
  <si>
    <t>FORTALECIMIENTO AL SISTEMA DE EDUCACIÓN DURANTE LA SITUACIÓN DE EMERGENCIA SANITARIA DECLARADA POR LA PANDEMIA DEL COVID-19 VIGENCIA 2022 EN EL MUNICIPIO DE PASTO</t>
  </si>
  <si>
    <t>APOYO EN LA REIVINDICACIÓN DE DERECHOS Y EMPODERAMIENTO DE LAS MUJERES VIGENCIA 2022 DEL MUNICIPIO DE PASTO</t>
  </si>
  <si>
    <t>PROTECCIÓN DE DERECHOS Y GENERACIÓN DE OPORTUNIDADES PARA POBLACIÓN CON ORIENTACIONES SEXUALES E IDENTIDADES DE GÉNERO DIVERSAS VIGENCIA 2022 DEL MUNICIPIO DE PASTO</t>
  </si>
  <si>
    <t>FORTALECIMIENTO ADMINISTRATIVO DE LA SECRETARÍA MUNICIPAL DE SALUD VIGENCIA 2022 MUNICIPIO DE PASTO</t>
  </si>
  <si>
    <t>PREVENCIÓN DE ENFERMEDADES NO TRANSMISIBLES VIGENCIA 2022 EN EL MUNICIPIO DE PASTO</t>
  </si>
  <si>
    <t>IMPLEMENTACIÓN DE ESTRATEGIAS PARA LA DISMINUCIÓN DEL BAJO PESO AL NACER VIGENCIA 2022 MUNICIPIO DE PASTO</t>
  </si>
  <si>
    <t>CONTROL DE EVENTOS DE VIGILANCIA EN SALUD PUBLICA VIGENCIA 2022 EN EL MUNICIPIO DE PASTO</t>
  </si>
  <si>
    <t>FORTALECIMIENTO DE REDES PARA UNA SALUD MENTAL DE CALIDAD VIGENCIA 2022 MUNICIPIO DE PASTO</t>
  </si>
  <si>
    <t>MEJORAMIENTO DE LA SEGURIDAD Y LA SALUD EN EL TRABAJO DE LA POBLACIÓN DE TRABAJADORES FORMAL E INFORMAL VIGENCIA 2022 EN EL MUNICIPIO DE PASTO</t>
  </si>
  <si>
    <t>PREVENCIÓN DE ENFERMEDADES TRANSMISIBLES E INMUNOPREVENIBLES 2022 DEL MUNICIPIO DE PASTO</t>
  </si>
  <si>
    <t>FORTALECIMIENTO DE LAS ACCIONES DE INSPECCIÓN VIGILANCIA Y CONTROL A LOS SUJETOS DE INTERÉS SANITARIO VIGENCIA 2022 DEL MUNICIPIO DE PASTO</t>
  </si>
  <si>
    <t>MEJORAMIENTO DE LOS PROCESOS DE SALUD PUBLICA EN EMERGENCIAS Y DESASTRES VIGENCIA 2022 EN EL MUNICIPIO DE PASTO</t>
  </si>
  <si>
    <t>FORTALECIMIENTO DEL SISTEMA GENERAL DE SEGURIDAD SOCIAL EN SALUD - SGSSS VIGENCIA 2022 EN EL MUNICIPIO DE PASTO</t>
  </si>
  <si>
    <t>ASISTENCIA PARA MEJORAR LA GESTIÓN DE LA SALUD PÚBLICA VIGENCIA 2022 MUNICIPIO DE PASTO</t>
  </si>
  <si>
    <t>FORTALECIMIENTO DE LA SALUD HUMANISTA EN POBLACIONES VULNERABLES VIGENCIA 2022 MUNICIPIO DE PASTO</t>
  </si>
  <si>
    <t>FORTALECIMIENTO DE LA ARTICULACIÓN INTERSECTORIAL Y COMUNITARIA EN LA GARANTÍA PROGRESIVA DEL DERECHO HUMANO A LA ALIMENTACIÓN Y NUTRICIÓN ADECUADA 2022 EN EL MUNICIPIO DE PASTO</t>
  </si>
  <si>
    <t>FORTALECIMIENTO DEL CONOCIMIENTO DE LOS DERECHOS SEXUALES DERECHOS REPRODUCTIVOS VIGENCIA 2022 EN PASTO</t>
  </si>
  <si>
    <t>CONSTRUCCIÓN DEL CENTRO DE ZOONOSIS VIGENCIA 2022 - 2023 EN EL MUNICIPIO DE PASTO</t>
  </si>
  <si>
    <t>CONSTRUCCIÓN DE LOS ESCENARIOS DEPORTIVOS UBICADOS EN LA SECRETARIA DE BIENESTAR SOCIAL COMUNA 6VIGENCIA 2020-2021 DEL MUNICIPIO DE PASTO</t>
  </si>
  <si>
    <t>DESARROLLO ECONÓMICO AGROINDUSTRIAL AGROPECUARIO ACUÍCOLA Y FORESTAL VIGENCIA 2021 EN EL MUNICIPIO DE PASTO</t>
  </si>
  <si>
    <t>% GESTIÓN</t>
  </si>
  <si>
    <t>% FINANCIERO</t>
  </si>
  <si>
    <t>% FISICO (PRODUCTO)</t>
  </si>
  <si>
    <t>AVANCE PROYECTOS DE INVERSIÓN VIGENCIA 2022 
CUARTO TRIMESTRE - CORTE DICIEMBRE 32</t>
  </si>
  <si>
    <t>Dirección Administrativa de Plazas de Mercado</t>
  </si>
  <si>
    <t>Secretaría de Desarrollo Económico y Competitividad</t>
  </si>
  <si>
    <t>Oficina de Control Interno</t>
  </si>
  <si>
    <t>Dirección Administrativa de Espacio Público</t>
  </si>
  <si>
    <t xml:space="preserve">Dirección Administrativa para Prevención y control riesgo de Desastres </t>
  </si>
  <si>
    <t>Dirección Administrativa Control Interno Disciplinario</t>
  </si>
  <si>
    <t>Oficina de Comunicación Social</t>
  </si>
  <si>
    <t>Secretaría de las Mujeres, Orientaciones Sexuales e Identidades de Género</t>
  </si>
  <si>
    <t>EJECUCIÓN FINANCIERA DE PROYECTOS DE INVERSIÓN REGISTRADOS EN BANCO DE PROYECTOS
CUARTO TRIMESTRE
VIGENCIA 2022
Fuente: Plataforma SPI - DNP</t>
  </si>
  <si>
    <t>% Avance Financiero</t>
  </si>
  <si>
    <t>Oficina de asesoría Jurídica</t>
  </si>
  <si>
    <t>Pasto Deporte</t>
  </si>
  <si>
    <t>Secretaría de las Mujeres, Orientaciones Sexuales e Identidade de Género</t>
  </si>
  <si>
    <t>CÓDIGO BPIN</t>
  </si>
  <si>
    <t>AVANCE PROYECTOS DE INVERSIÓN VIGENCIA 2022 
CONSOLIDADO RANGO DE EJECUCIÓN  
TERCER TRIMESTRE - CORTE SEPTIEMBRE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</si>
</sst>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#,##0.00_ ;\-#,##0.00\ "/>
  </numFmts>
  <fonts count="34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Arial"/>
      <family val="2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33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41" fontId="18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</cellStyleXfs>
  <cellXfs count="117">
    <xf numFmtId="0" fontId="0" fillId="0" borderId="0" xfId="0"/>
    <xf numFmtId="0" fontId="0" fillId="0" borderId="0" xfId="0" applyAlignment="1">
      <alignment horizontal="center" vertical="center"/>
    </xf>
    <xf numFmtId="0" fontId="19" fillId="33" borderId="10" xfId="0" applyFont="1" applyFill="1" applyBorder="1" applyAlignment="1">
      <alignment horizontal="center" vertical="center" wrapText="1"/>
    </xf>
    <xf numFmtId="0" fontId="21" fillId="39" borderId="10" xfId="0" applyFont="1" applyFill="1" applyBorder="1" applyAlignment="1">
      <alignment horizontal="center" vertical="center" wrapText="1"/>
    </xf>
    <xf numFmtId="2" fontId="21" fillId="39" borderId="10" xfId="0" applyNumberFormat="1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40" borderId="10" xfId="0" applyFont="1" applyFill="1" applyBorder="1" applyAlignment="1">
      <alignment horizontal="center" vertical="center" wrapText="1"/>
    </xf>
    <xf numFmtId="0" fontId="19" fillId="34" borderId="10" xfId="0" applyFont="1" applyFill="1" applyBorder="1" applyAlignment="1">
      <alignment horizontal="center" vertical="center" wrapText="1"/>
    </xf>
    <xf numFmtId="0" fontId="19" fillId="0" borderId="10" xfId="0" quotePrefix="1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40" borderId="10" xfId="0" applyFill="1" applyBorder="1" applyAlignment="1">
      <alignment horizontal="right"/>
    </xf>
    <xf numFmtId="0" fontId="0" fillId="34" borderId="10" xfId="0" applyFill="1" applyBorder="1" applyAlignment="1">
      <alignment horizontal="right"/>
    </xf>
    <xf numFmtId="0" fontId="0" fillId="41" borderId="10" xfId="0" applyFill="1" applyBorder="1" applyAlignment="1">
      <alignment horizontal="center" vertical="center"/>
    </xf>
    <xf numFmtId="0" fontId="0" fillId="35" borderId="10" xfId="0" applyFill="1" applyBorder="1" applyAlignment="1">
      <alignment horizontal="right"/>
    </xf>
    <xf numFmtId="0" fontId="16" fillId="42" borderId="10" xfId="0" applyFont="1" applyFill="1" applyBorder="1" applyAlignment="1">
      <alignment horizontal="right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justify" vertical="center" wrapText="1"/>
    </xf>
    <xf numFmtId="22" fontId="19" fillId="36" borderId="10" xfId="0" applyNumberFormat="1" applyFont="1" applyFill="1" applyBorder="1" applyAlignment="1">
      <alignment horizontal="center" vertical="center" wrapText="1"/>
    </xf>
    <xf numFmtId="0" fontId="19" fillId="43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justify" vertical="center" wrapText="1"/>
    </xf>
    <xf numFmtId="0" fontId="25" fillId="0" borderId="10" xfId="0" applyFont="1" applyBorder="1" applyAlignment="1">
      <alignment horizontal="justify" vertical="center" wrapText="1"/>
    </xf>
    <xf numFmtId="1" fontId="19" fillId="0" borderId="10" xfId="0" applyNumberFormat="1" applyFont="1" applyBorder="1" applyAlignment="1">
      <alignment horizontal="center" vertical="center" wrapText="1"/>
    </xf>
    <xf numFmtId="0" fontId="0" fillId="40" borderId="10" xfId="0" applyFill="1" applyBorder="1" applyAlignment="1">
      <alignment horizontal="right" vertical="center"/>
    </xf>
    <xf numFmtId="0" fontId="0" fillId="34" borderId="10" xfId="0" applyFill="1" applyBorder="1" applyAlignment="1">
      <alignment horizontal="right" vertical="center"/>
    </xf>
    <xf numFmtId="0" fontId="0" fillId="41" borderId="10" xfId="0" applyFill="1" applyBorder="1" applyAlignment="1">
      <alignment horizontal="right" vertical="center"/>
    </xf>
    <xf numFmtId="0" fontId="26" fillId="42" borderId="10" xfId="0" applyFont="1" applyFill="1" applyBorder="1" applyAlignment="1">
      <alignment horizontal="center"/>
    </xf>
    <xf numFmtId="0" fontId="17" fillId="0" borderId="0" xfId="0" applyFont="1"/>
    <xf numFmtId="0" fontId="28" fillId="0" borderId="0" xfId="0" applyFont="1" applyAlignment="1">
      <alignment horizontal="center" vertical="center"/>
    </xf>
    <xf numFmtId="0" fontId="24" fillId="0" borderId="10" xfId="0" applyFont="1" applyFill="1" applyBorder="1" applyAlignment="1">
      <alignment horizontal="center" wrapText="1"/>
    </xf>
    <xf numFmtId="0" fontId="29" fillId="42" borderId="10" xfId="0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3" fontId="21" fillId="39" borderId="1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30" fillId="39" borderId="10" xfId="0" applyFont="1" applyFill="1" applyBorder="1" applyAlignment="1">
      <alignment horizontal="center" vertical="center" wrapText="1"/>
    </xf>
    <xf numFmtId="0" fontId="21" fillId="38" borderId="10" xfId="0" applyFont="1" applyFill="1" applyBorder="1" applyAlignment="1">
      <alignment horizontal="center" vertical="center" wrapText="1"/>
    </xf>
    <xf numFmtId="0" fontId="21" fillId="39" borderId="10" xfId="0" applyFont="1" applyFill="1" applyBorder="1" applyAlignment="1">
      <alignment horizontal="center" vertical="center" wrapText="1"/>
    </xf>
    <xf numFmtId="1" fontId="19" fillId="0" borderId="10" xfId="43" applyNumberFormat="1" applyFont="1" applyBorder="1" applyAlignment="1">
      <alignment horizontal="center" vertical="center" wrapText="1"/>
    </xf>
    <xf numFmtId="164" fontId="19" fillId="0" borderId="10" xfId="43" applyNumberFormat="1" applyFont="1" applyBorder="1" applyAlignment="1">
      <alignment wrapText="1"/>
    </xf>
    <xf numFmtId="0" fontId="19" fillId="0" borderId="10" xfId="0" applyFont="1" applyBorder="1" applyAlignment="1">
      <alignment wrapText="1"/>
    </xf>
    <xf numFmtId="165" fontId="19" fillId="0" borderId="10" xfId="43" applyNumberFormat="1" applyFont="1" applyBorder="1" applyAlignment="1">
      <alignment horizontal="center" vertical="center" wrapText="1"/>
    </xf>
    <xf numFmtId="0" fontId="21" fillId="38" borderId="10" xfId="0" applyFont="1" applyFill="1" applyBorder="1" applyAlignment="1">
      <alignment horizontal="center" vertical="center" wrapText="1"/>
    </xf>
    <xf numFmtId="0" fontId="22" fillId="38" borderId="10" xfId="0" applyFont="1" applyFill="1" applyBorder="1" applyAlignment="1">
      <alignment horizontal="center" vertical="center" wrapText="1"/>
    </xf>
    <xf numFmtId="0" fontId="26" fillId="39" borderId="10" xfId="0" applyFont="1" applyFill="1" applyBorder="1" applyAlignment="1">
      <alignment horizontal="center"/>
    </xf>
    <xf numFmtId="0" fontId="22" fillId="39" borderId="10" xfId="0" applyFont="1" applyFill="1" applyBorder="1" applyAlignment="1">
      <alignment horizontal="center" vertical="center" wrapText="1"/>
    </xf>
    <xf numFmtId="0" fontId="26" fillId="42" borderId="11" xfId="0" applyFont="1" applyFill="1" applyBorder="1" applyAlignment="1">
      <alignment horizontal="center" vertical="center" wrapText="1"/>
    </xf>
    <xf numFmtId="0" fontId="26" fillId="42" borderId="13" xfId="0" applyFont="1" applyFill="1" applyBorder="1" applyAlignment="1">
      <alignment horizontal="center" vertical="center" wrapText="1"/>
    </xf>
    <xf numFmtId="0" fontId="22" fillId="39" borderId="11" xfId="0" applyFont="1" applyFill="1" applyBorder="1" applyAlignment="1">
      <alignment horizontal="center" vertical="center" wrapText="1"/>
    </xf>
    <xf numFmtId="0" fontId="22" fillId="39" borderId="12" xfId="0" applyFont="1" applyFill="1" applyBorder="1" applyAlignment="1">
      <alignment horizontal="center" vertical="center" wrapText="1"/>
    </xf>
    <xf numFmtId="0" fontId="22" fillId="39" borderId="13" xfId="0" applyFont="1" applyFill="1" applyBorder="1" applyAlignment="1">
      <alignment horizontal="center" vertical="center" wrapText="1"/>
    </xf>
    <xf numFmtId="0" fontId="16" fillId="42" borderId="11" xfId="0" applyFont="1" applyFill="1" applyBorder="1" applyAlignment="1">
      <alignment horizontal="center" vertical="center" wrapText="1"/>
    </xf>
    <xf numFmtId="0" fontId="16" fillId="42" borderId="13" xfId="0" applyFont="1" applyFill="1" applyBorder="1" applyAlignment="1">
      <alignment horizontal="center" vertical="center" wrapText="1"/>
    </xf>
    <xf numFmtId="0" fontId="32" fillId="39" borderId="10" xfId="0" applyFont="1" applyFill="1" applyBorder="1" applyAlignment="1">
      <alignment horizontal="center" vertical="center"/>
    </xf>
    <xf numFmtId="0" fontId="22" fillId="39" borderId="10" xfId="0" applyFont="1" applyFill="1" applyBorder="1" applyAlignment="1">
      <alignment horizontal="center" vertical="center"/>
    </xf>
    <xf numFmtId="0" fontId="33" fillId="39" borderId="10" xfId="0" applyFont="1" applyFill="1" applyBorder="1" applyAlignment="1">
      <alignment horizontal="center" vertical="center" wrapText="1"/>
    </xf>
    <xf numFmtId="0" fontId="21" fillId="38" borderId="10" xfId="0" applyFont="1" applyFill="1" applyBorder="1" applyAlignment="1">
      <alignment horizontal="center" vertical="center" wrapText="1"/>
    </xf>
    <xf numFmtId="0" fontId="22" fillId="38" borderId="10" xfId="0" applyFont="1" applyFill="1" applyBorder="1" applyAlignment="1">
      <alignment horizontal="center" vertical="center" wrapText="1"/>
    </xf>
    <xf numFmtId="0" fontId="21" fillId="38" borderId="11" xfId="0" applyFont="1" applyFill="1" applyBorder="1" applyAlignment="1">
      <alignment horizontal="center" vertical="center" wrapText="1"/>
    </xf>
    <xf numFmtId="0" fontId="21" fillId="38" borderId="12" xfId="0" applyFont="1" applyFill="1" applyBorder="1" applyAlignment="1">
      <alignment horizontal="center" vertical="center" wrapText="1"/>
    </xf>
    <xf numFmtId="0" fontId="21" fillId="38" borderId="13" xfId="0" applyFont="1" applyFill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2" fontId="23" fillId="38" borderId="10" xfId="0" applyNumberFormat="1" applyFont="1" applyFill="1" applyBorder="1" applyAlignment="1">
      <alignment horizontal="center" vertical="center" wrapText="1"/>
    </xf>
    <xf numFmtId="0" fontId="22" fillId="38" borderId="11" xfId="0" applyFont="1" applyFill="1" applyBorder="1" applyAlignment="1">
      <alignment horizontal="center" vertical="center" wrapText="1"/>
    </xf>
    <xf numFmtId="0" fontId="22" fillId="38" borderId="12" xfId="0" applyFont="1" applyFill="1" applyBorder="1" applyAlignment="1">
      <alignment horizontal="center" vertical="center" wrapText="1"/>
    </xf>
    <xf numFmtId="0" fontId="22" fillId="38" borderId="13" xfId="0" applyFont="1" applyFill="1" applyBorder="1" applyAlignment="1">
      <alignment horizontal="center" vertical="center" wrapText="1"/>
    </xf>
    <xf numFmtId="0" fontId="22" fillId="37" borderId="15" xfId="0" applyFont="1" applyFill="1" applyBorder="1" applyAlignment="1">
      <alignment horizontal="center" vertical="center" wrapText="1"/>
    </xf>
    <xf numFmtId="0" fontId="22" fillId="37" borderId="16" xfId="0" applyFont="1" applyFill="1" applyBorder="1" applyAlignment="1">
      <alignment horizontal="center" vertical="center" wrapText="1"/>
    </xf>
    <xf numFmtId="0" fontId="22" fillId="37" borderId="17" xfId="0" applyFont="1" applyFill="1" applyBorder="1" applyAlignment="1">
      <alignment horizontal="center" vertical="center" wrapText="1"/>
    </xf>
    <xf numFmtId="0" fontId="22" fillId="37" borderId="18" xfId="0" applyFont="1" applyFill="1" applyBorder="1" applyAlignment="1">
      <alignment horizontal="center" vertical="center" wrapText="1"/>
    </xf>
    <xf numFmtId="0" fontId="22" fillId="37" borderId="14" xfId="0" applyFont="1" applyFill="1" applyBorder="1" applyAlignment="1">
      <alignment horizontal="center" vertical="center" wrapText="1"/>
    </xf>
    <xf numFmtId="0" fontId="22" fillId="37" borderId="19" xfId="0" applyFont="1" applyFill="1" applyBorder="1" applyAlignment="1">
      <alignment horizontal="center" vertical="center" wrapText="1"/>
    </xf>
    <xf numFmtId="0" fontId="22" fillId="38" borderId="15" xfId="0" applyFont="1" applyFill="1" applyBorder="1" applyAlignment="1">
      <alignment horizontal="center" vertical="center" wrapText="1"/>
    </xf>
    <xf numFmtId="0" fontId="22" fillId="38" borderId="16" xfId="0" applyFont="1" applyFill="1" applyBorder="1" applyAlignment="1">
      <alignment horizontal="center" vertical="center" wrapText="1"/>
    </xf>
    <xf numFmtId="0" fontId="22" fillId="38" borderId="17" xfId="0" applyFont="1" applyFill="1" applyBorder="1" applyAlignment="1">
      <alignment horizontal="center" vertical="center" wrapText="1"/>
    </xf>
    <xf numFmtId="0" fontId="22" fillId="38" borderId="18" xfId="0" applyFont="1" applyFill="1" applyBorder="1" applyAlignment="1">
      <alignment horizontal="center" vertical="center" wrapText="1"/>
    </xf>
    <xf numFmtId="0" fontId="22" fillId="38" borderId="14" xfId="0" applyFont="1" applyFill="1" applyBorder="1" applyAlignment="1">
      <alignment horizontal="center" vertical="center" wrapText="1"/>
    </xf>
    <xf numFmtId="0" fontId="22" fillId="38" borderId="19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1" fillId="40" borderId="10" xfId="0" applyFont="1" applyFill="1" applyBorder="1" applyAlignment="1">
      <alignment horizontal="center" vertical="center"/>
    </xf>
    <xf numFmtId="10" fontId="21" fillId="40" borderId="10" xfId="0" applyNumberFormat="1" applyFont="1" applyFill="1" applyBorder="1" applyAlignment="1">
      <alignment horizontal="center" vertical="center"/>
    </xf>
    <xf numFmtId="1" fontId="21" fillId="40" borderId="10" xfId="0" applyNumberFormat="1" applyFont="1" applyFill="1" applyBorder="1" applyAlignment="1">
      <alignment horizontal="center" vertical="center"/>
    </xf>
    <xf numFmtId="0" fontId="21" fillId="34" borderId="10" xfId="0" applyFont="1" applyFill="1" applyBorder="1" applyAlignment="1">
      <alignment horizontal="center" vertical="center"/>
    </xf>
    <xf numFmtId="1" fontId="21" fillId="34" borderId="10" xfId="0" applyNumberFormat="1" applyFont="1" applyFill="1" applyBorder="1" applyAlignment="1">
      <alignment horizontal="center" vertical="center"/>
    </xf>
    <xf numFmtId="0" fontId="21" fillId="43" borderId="10" xfId="0" applyFont="1" applyFill="1" applyBorder="1" applyAlignment="1">
      <alignment horizontal="center" vertical="center"/>
    </xf>
    <xf numFmtId="10" fontId="21" fillId="43" borderId="10" xfId="0" applyNumberFormat="1" applyFont="1" applyFill="1" applyBorder="1" applyAlignment="1">
      <alignment horizontal="center" vertical="center"/>
    </xf>
    <xf numFmtId="1" fontId="21" fillId="43" borderId="10" xfId="0" applyNumberFormat="1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/>
    </xf>
    <xf numFmtId="1" fontId="21" fillId="33" borderId="10" xfId="0" applyNumberFormat="1" applyFont="1" applyFill="1" applyBorder="1" applyAlignment="1">
      <alignment horizontal="center" vertical="center"/>
    </xf>
    <xf numFmtId="0" fontId="21" fillId="39" borderId="10" xfId="0" applyFont="1" applyFill="1" applyBorder="1" applyAlignment="1">
      <alignment horizontal="center" vertical="center"/>
    </xf>
    <xf numFmtId="1" fontId="21" fillId="39" borderId="10" xfId="0" applyNumberFormat="1" applyFont="1" applyFill="1" applyBorder="1" applyAlignment="1">
      <alignment horizontal="center" vertical="center"/>
    </xf>
    <xf numFmtId="3" fontId="21" fillId="38" borderId="10" xfId="0" applyNumberFormat="1" applyFont="1" applyFill="1" applyBorder="1" applyAlignment="1">
      <alignment horizontal="center" vertical="center" wrapText="1"/>
    </xf>
    <xf numFmtId="0" fontId="31" fillId="38" borderId="11" xfId="0" applyFont="1" applyFill="1" applyBorder="1" applyAlignment="1">
      <alignment horizontal="center" vertical="center" wrapText="1"/>
    </xf>
    <xf numFmtId="0" fontId="31" fillId="38" borderId="12" xfId="0" applyFont="1" applyFill="1" applyBorder="1" applyAlignment="1">
      <alignment horizontal="center" vertical="center" wrapText="1"/>
    </xf>
    <xf numFmtId="0" fontId="31" fillId="38" borderId="13" xfId="0" applyFont="1" applyFill="1" applyBorder="1" applyAlignment="1">
      <alignment horizontal="center" vertical="center" wrapText="1"/>
    </xf>
    <xf numFmtId="3" fontId="23" fillId="38" borderId="10" xfId="0" applyNumberFormat="1" applyFont="1" applyFill="1" applyBorder="1" applyAlignment="1">
      <alignment horizontal="center" vertical="center" wrapText="1"/>
    </xf>
    <xf numFmtId="2" fontId="23" fillId="0" borderId="0" xfId="0" applyNumberFormat="1" applyFont="1" applyFill="1" applyBorder="1" applyAlignment="1">
      <alignment horizontal="left" vertical="center" wrapText="1" indent="1"/>
    </xf>
    <xf numFmtId="0" fontId="21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2" fontId="21" fillId="0" borderId="0" xfId="0" applyNumberFormat="1" applyFont="1" applyFill="1" applyBorder="1" applyAlignment="1">
      <alignment horizontal="center" vertical="center" wrapText="1"/>
    </xf>
    <xf numFmtId="2" fontId="23" fillId="0" borderId="0" xfId="0" applyNumberFormat="1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164" fontId="19" fillId="0" borderId="10" xfId="43" applyNumberFormat="1" applyFont="1" applyBorder="1" applyAlignment="1">
      <alignment horizontal="center" vertical="center" wrapText="1"/>
    </xf>
    <xf numFmtId="3" fontId="21" fillId="39" borderId="10" xfId="0" applyNumberFormat="1" applyFont="1" applyFill="1" applyBorder="1" applyAlignment="1">
      <alignment horizontal="right" vertical="center" wrapText="1"/>
    </xf>
    <xf numFmtId="164" fontId="19" fillId="40" borderId="10" xfId="43" applyNumberFormat="1" applyFont="1" applyFill="1" applyBorder="1" applyAlignment="1">
      <alignment horizontal="right" vertical="center" wrapText="1"/>
    </xf>
    <xf numFmtId="164" fontId="19" fillId="43" borderId="10" xfId="43" applyNumberFormat="1" applyFont="1" applyFill="1" applyBorder="1" applyAlignment="1">
      <alignment horizontal="right" vertical="center" wrapText="1"/>
    </xf>
    <xf numFmtId="164" fontId="19" fillId="44" borderId="10" xfId="43" applyNumberFormat="1" applyFont="1" applyFill="1" applyBorder="1" applyAlignment="1">
      <alignment horizontal="right" vertical="center" wrapText="1"/>
    </xf>
    <xf numFmtId="2" fontId="21" fillId="38" borderId="10" xfId="0" applyNumberFormat="1" applyFont="1" applyFill="1" applyBorder="1" applyAlignment="1">
      <alignment horizontal="right" vertical="center" wrapText="1"/>
    </xf>
    <xf numFmtId="3" fontId="23" fillId="38" borderId="10" xfId="0" applyNumberFormat="1" applyFont="1" applyFill="1" applyBorder="1" applyAlignment="1">
      <alignment horizontal="right" vertical="center" wrapText="1"/>
    </xf>
    <xf numFmtId="43" fontId="21" fillId="39" borderId="10" xfId="0" applyNumberFormat="1" applyFont="1" applyFill="1" applyBorder="1" applyAlignment="1">
      <alignment horizontal="right" vertical="center" wrapText="1"/>
    </xf>
    <xf numFmtId="2" fontId="21" fillId="39" borderId="10" xfId="0" applyNumberFormat="1" applyFont="1" applyFill="1" applyBorder="1" applyAlignment="1">
      <alignment horizontal="right" vertical="center" wrapText="1"/>
    </xf>
    <xf numFmtId="4" fontId="19" fillId="40" borderId="10" xfId="0" applyNumberFormat="1" applyFont="1" applyFill="1" applyBorder="1" applyAlignment="1">
      <alignment horizontal="right" vertical="center" wrapText="1"/>
    </xf>
    <xf numFmtId="4" fontId="19" fillId="43" borderId="10" xfId="0" applyNumberFormat="1" applyFont="1" applyFill="1" applyBorder="1" applyAlignment="1">
      <alignment horizontal="right" vertical="center" wrapText="1"/>
    </xf>
    <xf numFmtId="4" fontId="19" fillId="44" borderId="10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164" fontId="19" fillId="34" borderId="10" xfId="43" applyNumberFormat="1" applyFont="1" applyFill="1" applyBorder="1" applyAlignment="1">
      <alignment horizontal="right" vertical="center" wrapText="1"/>
    </xf>
    <xf numFmtId="4" fontId="19" fillId="34" borderId="10" xfId="0" applyNumberFormat="1" applyFont="1" applyFill="1" applyBorder="1" applyAlignment="1">
      <alignment horizontal="right" vertical="center" wrapText="1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3" builtinId="3"/>
    <cellStyle name="Millares [0]" xfId="1" builtinId="6" customBuiltin="1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FF99CC"/>
      <color rgb="FFFF3300"/>
      <color rgb="FFFF9966"/>
      <color rgb="FFFF9999"/>
      <color rgb="FFFFCCCC"/>
      <color rgb="FF00CC00"/>
      <color rgb="FFFF9900"/>
      <color rgb="FFFFCCFF"/>
      <color rgb="FFFF714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9"/>
  <sheetViews>
    <sheetView topLeftCell="C44" zoomScale="90" zoomScaleNormal="90" workbookViewId="0">
      <selection activeCell="E51" sqref="E51:E129"/>
    </sheetView>
  </sheetViews>
  <sheetFormatPr baseColWidth="10" defaultRowHeight="15" x14ac:dyDescent="0.25"/>
  <cols>
    <col min="1" max="1" width="18.85546875" customWidth="1"/>
    <col min="2" max="2" width="70.7109375" customWidth="1"/>
    <col min="3" max="3" width="16.5703125" customWidth="1"/>
    <col min="4" max="6" width="15.85546875" customWidth="1"/>
    <col min="7" max="7" width="11.42578125" style="27"/>
    <col min="8" max="8" width="23.140625" customWidth="1"/>
    <col min="9" max="9" width="20.7109375" customWidth="1"/>
    <col min="10" max="10" width="12.85546875" customWidth="1"/>
  </cols>
  <sheetData>
    <row r="1" spans="1:10" ht="48" customHeight="1" x14ac:dyDescent="0.25">
      <c r="A1" s="60" t="s">
        <v>408</v>
      </c>
      <c r="B1" s="60"/>
      <c r="C1" s="60"/>
      <c r="D1" s="60"/>
      <c r="E1" s="60"/>
      <c r="F1" s="60"/>
    </row>
    <row r="2" spans="1:10" ht="15" customHeight="1" x14ac:dyDescent="0.25">
      <c r="A2" s="55" t="s">
        <v>10</v>
      </c>
      <c r="B2" s="56" t="s">
        <v>11</v>
      </c>
      <c r="C2" s="55" t="s">
        <v>12</v>
      </c>
      <c r="D2" s="57" t="s">
        <v>13</v>
      </c>
      <c r="E2" s="58"/>
      <c r="F2" s="59"/>
      <c r="H2" s="77" t="s">
        <v>423</v>
      </c>
      <c r="I2" s="77"/>
      <c r="J2" s="77"/>
    </row>
    <row r="3" spans="1:10" ht="51" customHeight="1" x14ac:dyDescent="0.25">
      <c r="A3" s="55"/>
      <c r="B3" s="56"/>
      <c r="C3" s="55"/>
      <c r="D3" s="35" t="s">
        <v>405</v>
      </c>
      <c r="E3" s="35" t="s">
        <v>406</v>
      </c>
      <c r="F3" s="35" t="s">
        <v>407</v>
      </c>
      <c r="H3" s="77"/>
      <c r="I3" s="77"/>
      <c r="J3" s="77"/>
    </row>
    <row r="4" spans="1:10" ht="30" customHeight="1" x14ac:dyDescent="0.25">
      <c r="A4" s="62" t="s">
        <v>14</v>
      </c>
      <c r="B4" s="63"/>
      <c r="C4" s="64"/>
      <c r="D4" s="61">
        <f>(D5+D22)/2</f>
        <v>530.13750000000005</v>
      </c>
      <c r="E4" s="61">
        <f t="shared" ref="E4:F4" si="0">(E5+E22)/2</f>
        <v>38.306249999999999</v>
      </c>
      <c r="F4" s="61">
        <f t="shared" si="0"/>
        <v>85.15625</v>
      </c>
      <c r="H4" s="43" t="s">
        <v>13</v>
      </c>
      <c r="I4" s="43" t="s">
        <v>226</v>
      </c>
      <c r="J4" s="43" t="s">
        <v>227</v>
      </c>
    </row>
    <row r="5" spans="1:10" ht="24" customHeight="1" x14ac:dyDescent="0.25">
      <c r="A5" s="44" t="s">
        <v>15</v>
      </c>
      <c r="B5" s="44"/>
      <c r="C5" s="44"/>
      <c r="D5" s="4">
        <f>AVERAGE(D6:D21)</f>
        <v>60.274999999999999</v>
      </c>
      <c r="E5" s="4">
        <f>AVERAGE(E6:E21)</f>
        <v>76.612499999999997</v>
      </c>
      <c r="F5" s="4">
        <f>AVERAGE(F6:F21)</f>
        <v>72.3125</v>
      </c>
      <c r="H5" s="78" t="s">
        <v>208</v>
      </c>
      <c r="I5" s="79" t="s">
        <v>209</v>
      </c>
      <c r="J5" s="80">
        <v>107</v>
      </c>
    </row>
    <row r="6" spans="1:10" s="6" customFormat="1" ht="47.25" customHeight="1" x14ac:dyDescent="0.25">
      <c r="A6" s="5" t="s">
        <v>17</v>
      </c>
      <c r="B6" s="17" t="s">
        <v>234</v>
      </c>
      <c r="C6" s="5" t="s">
        <v>1</v>
      </c>
      <c r="D6" s="5">
        <v>0</v>
      </c>
      <c r="E6" s="5">
        <v>100</v>
      </c>
      <c r="F6" s="2">
        <v>0</v>
      </c>
      <c r="G6" s="28">
        <v>1</v>
      </c>
      <c r="H6" s="81" t="s">
        <v>210</v>
      </c>
      <c r="I6" s="81" t="s">
        <v>211</v>
      </c>
      <c r="J6" s="82">
        <v>15</v>
      </c>
    </row>
    <row r="7" spans="1:10" s="6" customFormat="1" ht="47.25" customHeight="1" x14ac:dyDescent="0.25">
      <c r="A7" s="5" t="s">
        <v>18</v>
      </c>
      <c r="B7" s="17" t="s">
        <v>235</v>
      </c>
      <c r="C7" s="5" t="s">
        <v>1</v>
      </c>
      <c r="D7" s="5">
        <v>0</v>
      </c>
      <c r="E7" s="5">
        <v>100</v>
      </c>
      <c r="F7" s="7">
        <v>100</v>
      </c>
      <c r="G7" s="28">
        <v>1</v>
      </c>
      <c r="H7" s="83" t="s">
        <v>212</v>
      </c>
      <c r="I7" s="84" t="s">
        <v>213</v>
      </c>
      <c r="J7" s="85">
        <v>12</v>
      </c>
    </row>
    <row r="8" spans="1:10" s="6" customFormat="1" ht="54.75" customHeight="1" x14ac:dyDescent="0.25">
      <c r="A8" s="5" t="s">
        <v>19</v>
      </c>
      <c r="B8" s="17" t="s">
        <v>236</v>
      </c>
      <c r="C8" s="5" t="s">
        <v>1</v>
      </c>
      <c r="D8" s="5">
        <v>0</v>
      </c>
      <c r="E8" s="5">
        <v>100</v>
      </c>
      <c r="F8" s="2">
        <v>0</v>
      </c>
      <c r="G8" s="28">
        <v>1</v>
      </c>
      <c r="H8" s="86" t="s">
        <v>214</v>
      </c>
      <c r="I8" s="86" t="s">
        <v>215</v>
      </c>
      <c r="J8" s="87">
        <v>36</v>
      </c>
    </row>
    <row r="9" spans="1:10" s="6" customFormat="1" ht="47.25" customHeight="1" x14ac:dyDescent="0.25">
      <c r="A9" s="5" t="s">
        <v>20</v>
      </c>
      <c r="B9" s="21" t="s">
        <v>237</v>
      </c>
      <c r="C9" s="5" t="s">
        <v>1</v>
      </c>
      <c r="D9" s="5">
        <v>100</v>
      </c>
      <c r="E9" s="5">
        <v>95.48</v>
      </c>
      <c r="F9" s="7">
        <v>100</v>
      </c>
      <c r="G9" s="28">
        <v>1</v>
      </c>
      <c r="H9" s="88" t="s">
        <v>228</v>
      </c>
      <c r="I9" s="88"/>
      <c r="J9" s="89">
        <f>SUM(J5:J8)</f>
        <v>170</v>
      </c>
    </row>
    <row r="10" spans="1:10" s="6" customFormat="1" ht="51" customHeight="1" x14ac:dyDescent="0.25">
      <c r="A10" s="5" t="s">
        <v>21</v>
      </c>
      <c r="B10" s="21" t="s">
        <v>238</v>
      </c>
      <c r="C10" s="5" t="s">
        <v>1</v>
      </c>
      <c r="D10" s="5">
        <v>100</v>
      </c>
      <c r="E10" s="5">
        <v>69.06</v>
      </c>
      <c r="F10" s="7">
        <v>99</v>
      </c>
      <c r="G10" s="28">
        <v>1</v>
      </c>
    </row>
    <row r="11" spans="1:10" s="6" customFormat="1" ht="47.25" customHeight="1" x14ac:dyDescent="0.25">
      <c r="A11" s="5" t="s">
        <v>22</v>
      </c>
      <c r="B11" s="21" t="s">
        <v>239</v>
      </c>
      <c r="C11" s="5" t="s">
        <v>1</v>
      </c>
      <c r="D11" s="5">
        <v>100</v>
      </c>
      <c r="E11" s="5">
        <v>100</v>
      </c>
      <c r="F11" s="8">
        <v>67</v>
      </c>
      <c r="G11" s="28">
        <v>1</v>
      </c>
    </row>
    <row r="12" spans="1:10" s="6" customFormat="1" ht="47.25" customHeight="1" x14ac:dyDescent="0.25">
      <c r="A12" s="5" t="s">
        <v>23</v>
      </c>
      <c r="B12" s="21" t="s">
        <v>240</v>
      </c>
      <c r="C12" s="5" t="s">
        <v>1</v>
      </c>
      <c r="D12" s="5">
        <v>100</v>
      </c>
      <c r="E12" s="5">
        <v>100</v>
      </c>
      <c r="F12" s="7">
        <v>97</v>
      </c>
      <c r="G12" s="28">
        <v>1</v>
      </c>
    </row>
    <row r="13" spans="1:10" s="6" customFormat="1" ht="47.25" customHeight="1" x14ac:dyDescent="0.25">
      <c r="A13" s="5" t="s">
        <v>24</v>
      </c>
      <c r="B13" s="21" t="s">
        <v>241</v>
      </c>
      <c r="C13" s="5" t="s">
        <v>1</v>
      </c>
      <c r="D13" s="5">
        <v>100</v>
      </c>
      <c r="E13" s="5">
        <v>100</v>
      </c>
      <c r="F13" s="7">
        <v>100</v>
      </c>
      <c r="G13" s="28">
        <v>1</v>
      </c>
    </row>
    <row r="14" spans="1:10" s="6" customFormat="1" ht="47.25" customHeight="1" x14ac:dyDescent="0.25">
      <c r="A14" s="5" t="s">
        <v>25</v>
      </c>
      <c r="B14" s="21" t="s">
        <v>242</v>
      </c>
      <c r="C14" s="5" t="s">
        <v>1</v>
      </c>
      <c r="D14" s="5">
        <v>81.400000000000006</v>
      </c>
      <c r="E14" s="5">
        <v>42.62</v>
      </c>
      <c r="F14" s="7">
        <v>100</v>
      </c>
      <c r="G14" s="28">
        <v>1</v>
      </c>
    </row>
    <row r="15" spans="1:10" s="6" customFormat="1" ht="47.25" customHeight="1" x14ac:dyDescent="0.25">
      <c r="A15" s="5" t="s">
        <v>26</v>
      </c>
      <c r="B15" s="21" t="s">
        <v>243</v>
      </c>
      <c r="C15" s="5" t="s">
        <v>1</v>
      </c>
      <c r="D15" s="5">
        <v>100</v>
      </c>
      <c r="E15" s="5">
        <v>100</v>
      </c>
      <c r="F15" s="7">
        <v>100</v>
      </c>
      <c r="G15" s="28">
        <v>1</v>
      </c>
    </row>
    <row r="16" spans="1:10" s="6" customFormat="1" ht="47.25" customHeight="1" x14ac:dyDescent="0.25">
      <c r="A16" s="5" t="s">
        <v>27</v>
      </c>
      <c r="B16" s="17" t="s">
        <v>244</v>
      </c>
      <c r="C16" s="5" t="s">
        <v>1</v>
      </c>
      <c r="D16" s="5">
        <v>100</v>
      </c>
      <c r="E16" s="5">
        <v>100</v>
      </c>
      <c r="F16" s="7">
        <v>100</v>
      </c>
      <c r="G16" s="28">
        <v>1</v>
      </c>
    </row>
    <row r="17" spans="1:7" s="6" customFormat="1" ht="47.25" customHeight="1" x14ac:dyDescent="0.25">
      <c r="A17" s="5" t="s">
        <v>28</v>
      </c>
      <c r="B17" s="17" t="s">
        <v>245</v>
      </c>
      <c r="C17" s="5" t="s">
        <v>1</v>
      </c>
      <c r="D17" s="5">
        <v>10</v>
      </c>
      <c r="E17" s="5">
        <v>99.46</v>
      </c>
      <c r="F17" s="7">
        <v>100</v>
      </c>
      <c r="G17" s="28">
        <v>1</v>
      </c>
    </row>
    <row r="18" spans="1:7" s="6" customFormat="1" ht="47.25" customHeight="1" x14ac:dyDescent="0.25">
      <c r="A18" s="5" t="s">
        <v>29</v>
      </c>
      <c r="B18" s="17" t="s">
        <v>246</v>
      </c>
      <c r="C18" s="5" t="s">
        <v>1</v>
      </c>
      <c r="D18" s="5">
        <v>73</v>
      </c>
      <c r="E18" s="5">
        <v>65.2</v>
      </c>
      <c r="F18" s="7">
        <v>94</v>
      </c>
      <c r="G18" s="28">
        <v>1</v>
      </c>
    </row>
    <row r="19" spans="1:7" s="6" customFormat="1" ht="47.25" customHeight="1" x14ac:dyDescent="0.25">
      <c r="A19" s="5" t="s">
        <v>30</v>
      </c>
      <c r="B19" s="17" t="s">
        <v>247</v>
      </c>
      <c r="C19" s="5" t="s">
        <v>1</v>
      </c>
      <c r="D19" s="5">
        <v>100</v>
      </c>
      <c r="E19" s="5">
        <v>53.98</v>
      </c>
      <c r="F19" s="7">
        <v>100</v>
      </c>
      <c r="G19" s="28">
        <v>1</v>
      </c>
    </row>
    <row r="20" spans="1:7" s="6" customFormat="1" ht="47.25" customHeight="1" x14ac:dyDescent="0.25">
      <c r="A20" s="5" t="s">
        <v>31</v>
      </c>
      <c r="B20" s="17" t="s">
        <v>248</v>
      </c>
      <c r="C20" s="5" t="s">
        <v>1</v>
      </c>
      <c r="D20" s="5">
        <v>0</v>
      </c>
      <c r="E20" s="5">
        <v>0</v>
      </c>
      <c r="F20" s="2">
        <v>0</v>
      </c>
      <c r="G20" s="28">
        <v>1</v>
      </c>
    </row>
    <row r="21" spans="1:7" s="6" customFormat="1" ht="47.25" customHeight="1" x14ac:dyDescent="0.25">
      <c r="A21" s="5" t="s">
        <v>216</v>
      </c>
      <c r="B21" s="17" t="s">
        <v>249</v>
      </c>
      <c r="C21" s="5" t="s">
        <v>1</v>
      </c>
      <c r="D21" s="5">
        <v>0</v>
      </c>
      <c r="E21" s="5">
        <v>0</v>
      </c>
      <c r="F21" s="2">
        <v>0</v>
      </c>
      <c r="G21" s="28">
        <v>1</v>
      </c>
    </row>
    <row r="22" spans="1:7" ht="24" customHeight="1" x14ac:dyDescent="0.25">
      <c r="A22" s="52" t="s">
        <v>6</v>
      </c>
      <c r="B22" s="52"/>
      <c r="C22" s="52"/>
      <c r="D22" s="3">
        <f>D23</f>
        <v>1000</v>
      </c>
      <c r="E22" s="36">
        <f t="shared" ref="E22:F22" si="1">E23</f>
        <v>0</v>
      </c>
      <c r="F22" s="36">
        <f t="shared" si="1"/>
        <v>98</v>
      </c>
    </row>
    <row r="23" spans="1:7" ht="51" customHeight="1" x14ac:dyDescent="0.25">
      <c r="A23" s="9" t="s">
        <v>217</v>
      </c>
      <c r="B23" s="17" t="s">
        <v>250</v>
      </c>
      <c r="C23" s="5" t="s">
        <v>1</v>
      </c>
      <c r="D23" s="5">
        <v>1000</v>
      </c>
      <c r="E23" s="5">
        <v>0</v>
      </c>
      <c r="F23" s="7">
        <v>98</v>
      </c>
      <c r="G23" s="28">
        <v>1</v>
      </c>
    </row>
    <row r="24" spans="1:7" ht="30" customHeight="1" x14ac:dyDescent="0.25">
      <c r="A24" s="65" t="s">
        <v>32</v>
      </c>
      <c r="B24" s="66"/>
      <c r="C24" s="67"/>
      <c r="D24" s="35" t="s">
        <v>405</v>
      </c>
      <c r="E24" s="35" t="s">
        <v>406</v>
      </c>
      <c r="F24" s="35" t="s">
        <v>407</v>
      </c>
    </row>
    <row r="25" spans="1:7" ht="30" customHeight="1" x14ac:dyDescent="0.25">
      <c r="A25" s="68"/>
      <c r="B25" s="69"/>
      <c r="C25" s="70"/>
      <c r="D25" s="61">
        <f>(D26+D29+D32+D37+D44+D48)/6</f>
        <v>48.905555555555559</v>
      </c>
      <c r="E25" s="61">
        <f>(E26+E29+E32+E37+E44+E48)/6</f>
        <v>51.887777777777778</v>
      </c>
      <c r="F25" s="61">
        <f>(F26+F29+F32+F37+F44+F48)/6</f>
        <v>55.5</v>
      </c>
    </row>
    <row r="26" spans="1:7" ht="24" customHeight="1" x14ac:dyDescent="0.25">
      <c r="A26" s="44" t="s">
        <v>7</v>
      </c>
      <c r="B26" s="44"/>
      <c r="C26" s="44"/>
      <c r="D26" s="36">
        <f>+AVERAGE(D27:D28)</f>
        <v>35</v>
      </c>
      <c r="E26" s="36">
        <f>+AVERAGE(E27:E28)</f>
        <v>37.884999999999998</v>
      </c>
      <c r="F26" s="36">
        <f t="shared" ref="F26" si="2">+AVERAGE(F27:F28)</f>
        <v>18</v>
      </c>
    </row>
    <row r="27" spans="1:7" ht="48" customHeight="1" x14ac:dyDescent="0.25">
      <c r="A27" s="5" t="s">
        <v>33</v>
      </c>
      <c r="B27" s="17" t="s">
        <v>251</v>
      </c>
      <c r="C27" s="18" t="s">
        <v>0</v>
      </c>
      <c r="D27" s="5">
        <v>0</v>
      </c>
      <c r="E27" s="5">
        <v>20.59</v>
      </c>
      <c r="F27" s="2">
        <v>0</v>
      </c>
      <c r="G27" s="28">
        <v>1</v>
      </c>
    </row>
    <row r="28" spans="1:7" ht="48" customHeight="1" x14ac:dyDescent="0.25">
      <c r="A28" s="5" t="s">
        <v>34</v>
      </c>
      <c r="B28" s="17" t="s">
        <v>252</v>
      </c>
      <c r="C28" s="5" t="s">
        <v>1</v>
      </c>
      <c r="D28" s="5">
        <v>70</v>
      </c>
      <c r="E28" s="5">
        <v>55.18</v>
      </c>
      <c r="F28" s="19">
        <v>36</v>
      </c>
      <c r="G28" s="28">
        <v>1</v>
      </c>
    </row>
    <row r="29" spans="1:7" ht="24" customHeight="1" x14ac:dyDescent="0.25">
      <c r="A29" s="48" t="s">
        <v>409</v>
      </c>
      <c r="B29" s="48"/>
      <c r="C29" s="49"/>
      <c r="D29" s="36">
        <f>AVERAGE(D30:D31)</f>
        <v>0</v>
      </c>
      <c r="E29" s="36">
        <f>AVERAGE(E30:E31)</f>
        <v>32.524999999999999</v>
      </c>
      <c r="F29" s="36">
        <f>AVERAGE(F30:F31)</f>
        <v>74.5</v>
      </c>
    </row>
    <row r="30" spans="1:7" ht="48" customHeight="1" x14ac:dyDescent="0.25">
      <c r="A30" s="5" t="s">
        <v>35</v>
      </c>
      <c r="B30" s="17" t="s">
        <v>253</v>
      </c>
      <c r="C30" s="5" t="s">
        <v>1</v>
      </c>
      <c r="D30" s="5">
        <v>0</v>
      </c>
      <c r="E30" s="5">
        <v>9.83</v>
      </c>
      <c r="F30" s="8">
        <v>86</v>
      </c>
      <c r="G30" s="28">
        <v>1</v>
      </c>
    </row>
    <row r="31" spans="1:7" ht="48" customHeight="1" x14ac:dyDescent="0.25">
      <c r="A31" s="5" t="s">
        <v>36</v>
      </c>
      <c r="B31" s="17" t="s">
        <v>254</v>
      </c>
      <c r="C31" s="5" t="s">
        <v>1</v>
      </c>
      <c r="D31" s="5">
        <v>0</v>
      </c>
      <c r="E31" s="5">
        <v>55.22</v>
      </c>
      <c r="F31" s="8">
        <v>63</v>
      </c>
      <c r="G31" s="28">
        <v>1</v>
      </c>
    </row>
    <row r="32" spans="1:7" ht="24" customHeight="1" x14ac:dyDescent="0.25">
      <c r="A32" s="53" t="s">
        <v>37</v>
      </c>
      <c r="B32" s="53"/>
      <c r="C32" s="53"/>
      <c r="D32" s="4">
        <f>AVERAGE(D33:D36)</f>
        <v>25</v>
      </c>
      <c r="E32" s="4">
        <f t="shared" ref="E32" si="3">AVERAGE(E33:E36)</f>
        <v>35.019999999999996</v>
      </c>
      <c r="F32" s="4">
        <f>AVERAGE(F33:F36)</f>
        <v>34</v>
      </c>
    </row>
    <row r="33" spans="1:7" s="6" customFormat="1" ht="48" customHeight="1" x14ac:dyDescent="0.25">
      <c r="A33" s="5" t="s">
        <v>218</v>
      </c>
      <c r="B33" s="17" t="s">
        <v>404</v>
      </c>
      <c r="C33" s="18" t="s">
        <v>0</v>
      </c>
      <c r="D33" s="5">
        <v>0</v>
      </c>
      <c r="E33" s="5">
        <v>0</v>
      </c>
      <c r="F33" s="2">
        <v>0</v>
      </c>
      <c r="G33" s="28">
        <v>1</v>
      </c>
    </row>
    <row r="34" spans="1:7" s="6" customFormat="1" ht="48" customHeight="1" x14ac:dyDescent="0.25">
      <c r="A34" s="5" t="s">
        <v>38</v>
      </c>
      <c r="B34" s="17" t="s">
        <v>255</v>
      </c>
      <c r="C34" s="5" t="s">
        <v>1</v>
      </c>
      <c r="D34" s="5">
        <v>100</v>
      </c>
      <c r="E34" s="5">
        <v>64.83</v>
      </c>
      <c r="F34" s="7">
        <v>125</v>
      </c>
      <c r="G34" s="28">
        <v>1</v>
      </c>
    </row>
    <row r="35" spans="1:7" s="6" customFormat="1" ht="59.25" customHeight="1" x14ac:dyDescent="0.25">
      <c r="A35" s="5" t="s">
        <v>39</v>
      </c>
      <c r="B35" s="17" t="s">
        <v>256</v>
      </c>
      <c r="C35" s="5" t="s">
        <v>1</v>
      </c>
      <c r="D35" s="5">
        <v>0</v>
      </c>
      <c r="E35" s="5">
        <v>48.67</v>
      </c>
      <c r="F35" s="19">
        <v>11</v>
      </c>
      <c r="G35" s="28">
        <v>1</v>
      </c>
    </row>
    <row r="36" spans="1:7" s="6" customFormat="1" ht="59.25" customHeight="1" x14ac:dyDescent="0.25">
      <c r="A36" s="5" t="s">
        <v>40</v>
      </c>
      <c r="B36" s="17" t="s">
        <v>257</v>
      </c>
      <c r="C36" s="5" t="s">
        <v>1</v>
      </c>
      <c r="D36" s="5">
        <v>0</v>
      </c>
      <c r="E36" s="5">
        <v>26.58</v>
      </c>
      <c r="F36" s="2">
        <v>0</v>
      </c>
      <c r="G36" s="28">
        <v>1</v>
      </c>
    </row>
    <row r="37" spans="1:7" ht="24" customHeight="1" x14ac:dyDescent="0.25">
      <c r="A37" s="44" t="s">
        <v>410</v>
      </c>
      <c r="B37" s="44"/>
      <c r="C37" s="44"/>
      <c r="D37" s="4">
        <f>AVERAGE(D38:D43)</f>
        <v>85</v>
      </c>
      <c r="E37" s="4">
        <f t="shared" ref="E37:F37" si="4">AVERAGE(E38:E43)</f>
        <v>62.00333333333333</v>
      </c>
      <c r="F37" s="4">
        <f t="shared" si="4"/>
        <v>59.5</v>
      </c>
    </row>
    <row r="38" spans="1:7" s="6" customFormat="1" ht="48" customHeight="1" x14ac:dyDescent="0.25">
      <c r="A38" s="5" t="s">
        <v>41</v>
      </c>
      <c r="B38" s="17" t="s">
        <v>258</v>
      </c>
      <c r="C38" s="5" t="s">
        <v>1</v>
      </c>
      <c r="D38" s="5">
        <v>100</v>
      </c>
      <c r="E38" s="5">
        <v>55.97</v>
      </c>
      <c r="F38" s="8">
        <v>73</v>
      </c>
      <c r="G38" s="28">
        <v>1</v>
      </c>
    </row>
    <row r="39" spans="1:7" s="6" customFormat="1" ht="48" customHeight="1" x14ac:dyDescent="0.25">
      <c r="A39" s="5" t="s">
        <v>42</v>
      </c>
      <c r="B39" s="17" t="s">
        <v>259</v>
      </c>
      <c r="C39" s="5" t="s">
        <v>1</v>
      </c>
      <c r="D39" s="5">
        <v>90</v>
      </c>
      <c r="E39" s="5">
        <v>70.45</v>
      </c>
      <c r="F39" s="8">
        <v>64</v>
      </c>
      <c r="G39" s="28">
        <v>1</v>
      </c>
    </row>
    <row r="40" spans="1:7" s="6" customFormat="1" ht="48" customHeight="1" x14ac:dyDescent="0.25">
      <c r="A40" s="5" t="s">
        <v>43</v>
      </c>
      <c r="B40" s="17" t="s">
        <v>260</v>
      </c>
      <c r="C40" s="5" t="s">
        <v>1</v>
      </c>
      <c r="D40" s="5">
        <v>100</v>
      </c>
      <c r="E40" s="5">
        <v>83.87</v>
      </c>
      <c r="F40" s="7">
        <v>100</v>
      </c>
      <c r="G40" s="28">
        <v>1</v>
      </c>
    </row>
    <row r="41" spans="1:7" s="6" customFormat="1" ht="48" customHeight="1" x14ac:dyDescent="0.25">
      <c r="A41" s="5" t="s">
        <v>44</v>
      </c>
      <c r="B41" s="17" t="s">
        <v>261</v>
      </c>
      <c r="C41" s="5" t="s">
        <v>1</v>
      </c>
      <c r="D41" s="5">
        <v>100</v>
      </c>
      <c r="E41" s="5">
        <v>82.08</v>
      </c>
      <c r="F41" s="8">
        <v>68</v>
      </c>
      <c r="G41" s="28">
        <v>1</v>
      </c>
    </row>
    <row r="42" spans="1:7" s="6" customFormat="1" ht="48" customHeight="1" x14ac:dyDescent="0.25">
      <c r="A42" s="5" t="s">
        <v>45</v>
      </c>
      <c r="B42" s="17" t="s">
        <v>262</v>
      </c>
      <c r="C42" s="5" t="s">
        <v>1</v>
      </c>
      <c r="D42" s="5">
        <v>100</v>
      </c>
      <c r="E42" s="5">
        <v>79.650000000000006</v>
      </c>
      <c r="F42" s="19">
        <v>52</v>
      </c>
      <c r="G42" s="28">
        <v>1</v>
      </c>
    </row>
    <row r="43" spans="1:7" s="6" customFormat="1" ht="48" customHeight="1" x14ac:dyDescent="0.25">
      <c r="A43" s="5" t="s">
        <v>219</v>
      </c>
      <c r="B43" s="17" t="s">
        <v>263</v>
      </c>
      <c r="C43" s="5" t="s">
        <v>1</v>
      </c>
      <c r="D43" s="5">
        <v>20</v>
      </c>
      <c r="E43" s="5">
        <v>0</v>
      </c>
      <c r="F43" s="2">
        <v>0</v>
      </c>
      <c r="G43" s="28">
        <v>1</v>
      </c>
    </row>
    <row r="44" spans="1:7" ht="24" customHeight="1" x14ac:dyDescent="0.25">
      <c r="A44" s="44" t="s">
        <v>222</v>
      </c>
      <c r="B44" s="44"/>
      <c r="C44" s="44"/>
      <c r="D44" s="4">
        <f>AVERAGE(D45:D47)</f>
        <v>48.433333333333337</v>
      </c>
      <c r="E44" s="4">
        <f t="shared" ref="E44:F44" si="5">AVERAGE(E45:E47)</f>
        <v>44.503333333333337</v>
      </c>
      <c r="F44" s="4">
        <f t="shared" si="5"/>
        <v>48</v>
      </c>
    </row>
    <row r="45" spans="1:7" s="6" customFormat="1" ht="48" customHeight="1" x14ac:dyDescent="0.25">
      <c r="A45" s="5" t="s">
        <v>47</v>
      </c>
      <c r="B45" s="17" t="s">
        <v>264</v>
      </c>
      <c r="C45" s="5" t="s">
        <v>1</v>
      </c>
      <c r="D45" s="5">
        <v>73.3</v>
      </c>
      <c r="E45" s="5">
        <v>60.46</v>
      </c>
      <c r="F45" s="8">
        <v>61</v>
      </c>
      <c r="G45" s="28">
        <v>1</v>
      </c>
    </row>
    <row r="46" spans="1:7" s="6" customFormat="1" ht="48" customHeight="1" x14ac:dyDescent="0.25">
      <c r="A46" s="5" t="s">
        <v>48</v>
      </c>
      <c r="B46" s="17" t="s">
        <v>265</v>
      </c>
      <c r="C46" s="5" t="s">
        <v>1</v>
      </c>
      <c r="D46" s="5">
        <v>72</v>
      </c>
      <c r="E46" s="5">
        <v>72.47</v>
      </c>
      <c r="F46" s="8">
        <v>83</v>
      </c>
      <c r="G46" s="28">
        <v>1</v>
      </c>
    </row>
    <row r="47" spans="1:7" s="6" customFormat="1" ht="48" customHeight="1" x14ac:dyDescent="0.25">
      <c r="A47" s="5" t="s">
        <v>49</v>
      </c>
      <c r="B47" s="17" t="s">
        <v>266</v>
      </c>
      <c r="C47" s="5" t="s">
        <v>1</v>
      </c>
      <c r="D47" s="5">
        <v>0</v>
      </c>
      <c r="E47" s="5">
        <v>0.57999999999999996</v>
      </c>
      <c r="F47" s="2">
        <v>0</v>
      </c>
      <c r="G47" s="28">
        <v>1</v>
      </c>
    </row>
    <row r="48" spans="1:7" ht="24" customHeight="1" x14ac:dyDescent="0.25">
      <c r="A48" s="44" t="s">
        <v>5</v>
      </c>
      <c r="B48" s="44"/>
      <c r="C48" s="44"/>
      <c r="D48" s="36">
        <f>D49</f>
        <v>100</v>
      </c>
      <c r="E48" s="36">
        <f>E49</f>
        <v>99.39</v>
      </c>
      <c r="F48" s="36">
        <f>F49</f>
        <v>99</v>
      </c>
    </row>
    <row r="49" spans="1:7" s="6" customFormat="1" ht="45" customHeight="1" x14ac:dyDescent="0.25">
      <c r="A49" s="5" t="s">
        <v>50</v>
      </c>
      <c r="B49" s="17" t="s">
        <v>267</v>
      </c>
      <c r="C49" s="5" t="s">
        <v>1</v>
      </c>
      <c r="D49" s="5">
        <v>100</v>
      </c>
      <c r="E49" s="5">
        <v>99.39</v>
      </c>
      <c r="F49" s="7">
        <v>99</v>
      </c>
      <c r="G49" s="28">
        <v>1</v>
      </c>
    </row>
    <row r="50" spans="1:7" ht="30" customHeight="1" x14ac:dyDescent="0.25">
      <c r="A50" s="71" t="s">
        <v>51</v>
      </c>
      <c r="B50" s="72"/>
      <c r="C50" s="73"/>
      <c r="D50" s="35" t="s">
        <v>405</v>
      </c>
      <c r="E50" s="35" t="s">
        <v>406</v>
      </c>
      <c r="F50" s="35" t="s">
        <v>407</v>
      </c>
    </row>
    <row r="51" spans="1:7" ht="30" customHeight="1" x14ac:dyDescent="0.25">
      <c r="A51" s="74"/>
      <c r="B51" s="75"/>
      <c r="C51" s="76"/>
      <c r="D51" s="61">
        <f>+(D52+D54+D56+D58+D62+D64+D66+D68+D70+D72+D75+D83+D94+D96+D116)/15</f>
        <v>441.53041835357624</v>
      </c>
      <c r="E51" s="61">
        <f>+(E52+E54+E56+E58+E62+E64+E66+E68+E70+E72+E75+E83+E94+E96+E116)/15</f>
        <v>84.760381132317974</v>
      </c>
      <c r="F51" s="61">
        <f t="shared" ref="F51" si="6">+(F52+F54+F56+F58+F62+F64+F66+F68+F70+F72+F75+F83+F94+F96+F116)/15</f>
        <v>116.35980335454019</v>
      </c>
    </row>
    <row r="52" spans="1:7" ht="24" customHeight="1" x14ac:dyDescent="0.25">
      <c r="A52" s="54" t="s">
        <v>411</v>
      </c>
      <c r="B52" s="54"/>
      <c r="C52" s="54"/>
      <c r="D52" s="34">
        <f>D53</f>
        <v>100</v>
      </c>
      <c r="E52" s="34">
        <f t="shared" ref="E52:F52" si="7">E53</f>
        <v>99.04</v>
      </c>
      <c r="F52" s="34">
        <f t="shared" si="7"/>
        <v>100</v>
      </c>
    </row>
    <row r="53" spans="1:7" s="6" customFormat="1" ht="64.5" customHeight="1" x14ac:dyDescent="0.25">
      <c r="A53" s="5" t="s">
        <v>52</v>
      </c>
      <c r="B53" s="17" t="s">
        <v>268</v>
      </c>
      <c r="C53" s="5" t="s">
        <v>1</v>
      </c>
      <c r="D53" s="5">
        <v>100</v>
      </c>
      <c r="E53" s="5">
        <v>99.04</v>
      </c>
      <c r="F53" s="7">
        <v>100</v>
      </c>
      <c r="G53" s="28">
        <v>1</v>
      </c>
    </row>
    <row r="54" spans="1:7" ht="24" customHeight="1" x14ac:dyDescent="0.25">
      <c r="A54" s="47" t="s">
        <v>53</v>
      </c>
      <c r="B54" s="48"/>
      <c r="C54" s="49"/>
      <c r="D54" s="34">
        <f>D55</f>
        <v>112</v>
      </c>
      <c r="E54" s="34">
        <f t="shared" ref="E54:F54" si="8">E55</f>
        <v>92.24</v>
      </c>
      <c r="F54" s="34">
        <f t="shared" si="8"/>
        <v>112</v>
      </c>
    </row>
    <row r="55" spans="1:7" s="6" customFormat="1" ht="36" customHeight="1" x14ac:dyDescent="0.25">
      <c r="A55" s="5" t="s">
        <v>54</v>
      </c>
      <c r="B55" s="17" t="s">
        <v>269</v>
      </c>
      <c r="C55" s="5" t="s">
        <v>1</v>
      </c>
      <c r="D55" s="5">
        <v>112</v>
      </c>
      <c r="E55" s="5">
        <v>92.24</v>
      </c>
      <c r="F55" s="7">
        <v>112</v>
      </c>
      <c r="G55" s="28">
        <v>1</v>
      </c>
    </row>
    <row r="56" spans="1:7" ht="24" customHeight="1" x14ac:dyDescent="0.25">
      <c r="A56" s="47" t="s">
        <v>412</v>
      </c>
      <c r="B56" s="48"/>
      <c r="C56" s="49"/>
      <c r="D56" s="34">
        <f>D57</f>
        <v>100</v>
      </c>
      <c r="E56" s="34">
        <f>E57</f>
        <v>94.68</v>
      </c>
      <c r="F56" s="34">
        <f>F57</f>
        <v>108</v>
      </c>
    </row>
    <row r="57" spans="1:7" s="6" customFormat="1" ht="40.5" customHeight="1" x14ac:dyDescent="0.25">
      <c r="A57" s="5" t="s">
        <v>55</v>
      </c>
      <c r="B57" s="17" t="s">
        <v>270</v>
      </c>
      <c r="C57" s="5" t="s">
        <v>1</v>
      </c>
      <c r="D57" s="5">
        <v>100</v>
      </c>
      <c r="E57" s="5">
        <v>94.68</v>
      </c>
      <c r="F57" s="7">
        <v>108</v>
      </c>
      <c r="G57" s="28">
        <v>1</v>
      </c>
    </row>
    <row r="58" spans="1:7" ht="24" customHeight="1" x14ac:dyDescent="0.25">
      <c r="A58" s="47" t="s">
        <v>413</v>
      </c>
      <c r="B58" s="48"/>
      <c r="C58" s="49"/>
      <c r="D58" s="4">
        <f>AVERAGE(D59:D61)</f>
        <v>100</v>
      </c>
      <c r="E58" s="4">
        <f>AVERAGE(E59:E61)</f>
        <v>61.506666666666661</v>
      </c>
      <c r="F58" s="4">
        <f>AVERAGE(F59:F61)</f>
        <v>100</v>
      </c>
    </row>
    <row r="59" spans="1:7" s="6" customFormat="1" ht="50.25" customHeight="1" x14ac:dyDescent="0.25">
      <c r="A59" s="5" t="s">
        <v>56</v>
      </c>
      <c r="B59" s="17" t="s">
        <v>271</v>
      </c>
      <c r="C59" s="5" t="s">
        <v>1</v>
      </c>
      <c r="D59" s="5">
        <v>100</v>
      </c>
      <c r="E59" s="5">
        <v>39.1</v>
      </c>
      <c r="F59" s="7">
        <v>100</v>
      </c>
      <c r="G59" s="28">
        <v>1</v>
      </c>
    </row>
    <row r="60" spans="1:7" s="6" customFormat="1" ht="50.25" customHeight="1" x14ac:dyDescent="0.25">
      <c r="A60" s="5" t="s">
        <v>57</v>
      </c>
      <c r="B60" s="17" t="s">
        <v>272</v>
      </c>
      <c r="C60" s="5" t="s">
        <v>1</v>
      </c>
      <c r="D60" s="5">
        <v>100</v>
      </c>
      <c r="E60" s="5">
        <v>100</v>
      </c>
      <c r="F60" s="7">
        <v>100</v>
      </c>
      <c r="G60" s="28">
        <v>1</v>
      </c>
    </row>
    <row r="61" spans="1:7" s="6" customFormat="1" ht="50.25" customHeight="1" x14ac:dyDescent="0.25">
      <c r="A61" s="5" t="s">
        <v>58</v>
      </c>
      <c r="B61" s="17" t="s">
        <v>273</v>
      </c>
      <c r="C61" s="5" t="s">
        <v>1</v>
      </c>
      <c r="D61" s="5">
        <v>100</v>
      </c>
      <c r="E61" s="5">
        <v>45.42</v>
      </c>
      <c r="F61" s="7">
        <v>100</v>
      </c>
      <c r="G61" s="28">
        <v>1</v>
      </c>
    </row>
    <row r="62" spans="1:7" ht="24" customHeight="1" x14ac:dyDescent="0.25">
      <c r="A62" s="47" t="s">
        <v>414</v>
      </c>
      <c r="B62" s="48"/>
      <c r="C62" s="49"/>
      <c r="D62" s="36">
        <f>D63</f>
        <v>100</v>
      </c>
      <c r="E62" s="36">
        <f t="shared" ref="E62:F62" si="9">E63</f>
        <v>99.74</v>
      </c>
      <c r="F62" s="36">
        <f t="shared" si="9"/>
        <v>316</v>
      </c>
    </row>
    <row r="63" spans="1:7" s="6" customFormat="1" ht="47.25" customHeight="1" x14ac:dyDescent="0.25">
      <c r="A63" s="5" t="s">
        <v>59</v>
      </c>
      <c r="B63" s="17" t="s">
        <v>274</v>
      </c>
      <c r="C63" s="5" t="s">
        <v>1</v>
      </c>
      <c r="D63" s="5">
        <v>100</v>
      </c>
      <c r="E63" s="5">
        <v>99.74</v>
      </c>
      <c r="F63" s="7">
        <v>316</v>
      </c>
      <c r="G63" s="28">
        <v>1</v>
      </c>
    </row>
    <row r="64" spans="1:7" ht="24" customHeight="1" x14ac:dyDescent="0.25">
      <c r="A64" s="44" t="s">
        <v>60</v>
      </c>
      <c r="B64" s="44"/>
      <c r="C64" s="44"/>
      <c r="D64" s="36">
        <f>D65</f>
        <v>100</v>
      </c>
      <c r="E64" s="36">
        <f t="shared" ref="E64:F64" si="10">E65</f>
        <v>100</v>
      </c>
      <c r="F64" s="36">
        <f t="shared" si="10"/>
        <v>100</v>
      </c>
    </row>
    <row r="65" spans="1:7" s="6" customFormat="1" ht="44.25" customHeight="1" x14ac:dyDescent="0.25">
      <c r="A65" s="5" t="s">
        <v>61</v>
      </c>
      <c r="B65" s="17" t="s">
        <v>275</v>
      </c>
      <c r="C65" s="5" t="s">
        <v>1</v>
      </c>
      <c r="D65" s="5">
        <v>100</v>
      </c>
      <c r="E65" s="5">
        <v>100</v>
      </c>
      <c r="F65" s="7">
        <v>100</v>
      </c>
      <c r="G65" s="28">
        <v>1</v>
      </c>
    </row>
    <row r="66" spans="1:7" ht="24" customHeight="1" x14ac:dyDescent="0.25">
      <c r="A66" s="47" t="s">
        <v>415</v>
      </c>
      <c r="B66" s="48"/>
      <c r="C66" s="49"/>
      <c r="D66" s="36">
        <f>D67</f>
        <v>100</v>
      </c>
      <c r="E66" s="36">
        <f t="shared" ref="E66:F66" si="11">E67</f>
        <v>81.400000000000006</v>
      </c>
      <c r="F66" s="36">
        <f t="shared" si="11"/>
        <v>99</v>
      </c>
    </row>
    <row r="67" spans="1:7" s="6" customFormat="1" ht="40.5" customHeight="1" x14ac:dyDescent="0.25">
      <c r="A67" s="5" t="s">
        <v>62</v>
      </c>
      <c r="B67" s="17" t="s">
        <v>276</v>
      </c>
      <c r="C67" s="5" t="s">
        <v>1</v>
      </c>
      <c r="D67" s="5">
        <v>100</v>
      </c>
      <c r="E67" s="5">
        <v>81.400000000000006</v>
      </c>
      <c r="F67" s="7">
        <v>99</v>
      </c>
      <c r="G67" s="28">
        <v>1</v>
      </c>
    </row>
    <row r="68" spans="1:7" ht="24" customHeight="1" x14ac:dyDescent="0.25">
      <c r="A68" s="44" t="s">
        <v>223</v>
      </c>
      <c r="B68" s="44"/>
      <c r="C68" s="44"/>
      <c r="D68" s="36">
        <f>D69</f>
        <v>100</v>
      </c>
      <c r="E68" s="36">
        <f t="shared" ref="E68:F68" si="12">E69</f>
        <v>99.17</v>
      </c>
      <c r="F68" s="36">
        <f t="shared" si="12"/>
        <v>100</v>
      </c>
    </row>
    <row r="69" spans="1:7" s="6" customFormat="1" ht="37.5" customHeight="1" x14ac:dyDescent="0.25">
      <c r="A69" s="5" t="s">
        <v>63</v>
      </c>
      <c r="B69" s="17" t="s">
        <v>277</v>
      </c>
      <c r="C69" s="5" t="s">
        <v>1</v>
      </c>
      <c r="D69" s="5">
        <v>100</v>
      </c>
      <c r="E69" s="5">
        <v>99.17</v>
      </c>
      <c r="F69" s="7">
        <v>100</v>
      </c>
      <c r="G69" s="28">
        <v>1</v>
      </c>
    </row>
    <row r="70" spans="1:7" ht="24" customHeight="1" x14ac:dyDescent="0.25">
      <c r="A70" s="44" t="s">
        <v>4</v>
      </c>
      <c r="B70" s="44"/>
      <c r="C70" s="44"/>
      <c r="D70" s="36">
        <f>D71</f>
        <v>100</v>
      </c>
      <c r="E70" s="36">
        <f t="shared" ref="E70:F70" si="13">E71</f>
        <v>99.1</v>
      </c>
      <c r="F70" s="36">
        <f t="shared" si="13"/>
        <v>100</v>
      </c>
    </row>
    <row r="71" spans="1:7" s="6" customFormat="1" ht="36" customHeight="1" x14ac:dyDescent="0.25">
      <c r="A71" s="5" t="s">
        <v>64</v>
      </c>
      <c r="B71" s="17" t="s">
        <v>278</v>
      </c>
      <c r="C71" s="5" t="s">
        <v>1</v>
      </c>
      <c r="D71" s="5">
        <v>100</v>
      </c>
      <c r="E71" s="5">
        <v>99.1</v>
      </c>
      <c r="F71" s="7">
        <v>100</v>
      </c>
      <c r="G71" s="28">
        <v>1</v>
      </c>
    </row>
    <row r="72" spans="1:7" ht="24" customHeight="1" x14ac:dyDescent="0.25">
      <c r="A72" s="44" t="s">
        <v>65</v>
      </c>
      <c r="B72" s="44"/>
      <c r="C72" s="44"/>
      <c r="D72" s="36">
        <f>AVERAGE(D73:D74)</f>
        <v>100</v>
      </c>
      <c r="E72" s="36">
        <f t="shared" ref="E72:F72" si="14">AVERAGE(E73:E74)</f>
        <v>93.924999999999997</v>
      </c>
      <c r="F72" s="36">
        <f t="shared" si="14"/>
        <v>98</v>
      </c>
    </row>
    <row r="73" spans="1:7" s="6" customFormat="1" ht="47.25" customHeight="1" x14ac:dyDescent="0.25">
      <c r="A73" s="5" t="s">
        <v>66</v>
      </c>
      <c r="B73" s="17" t="s">
        <v>279</v>
      </c>
      <c r="C73" s="5" t="s">
        <v>1</v>
      </c>
      <c r="D73" s="5">
        <v>100</v>
      </c>
      <c r="E73" s="5">
        <v>93.28</v>
      </c>
      <c r="F73" s="7">
        <v>96</v>
      </c>
      <c r="G73" s="28">
        <v>1</v>
      </c>
    </row>
    <row r="74" spans="1:7" s="6" customFormat="1" ht="47.25" customHeight="1" x14ac:dyDescent="0.25">
      <c r="A74" s="5" t="s">
        <v>67</v>
      </c>
      <c r="B74" s="17" t="s">
        <v>280</v>
      </c>
      <c r="C74" s="5" t="s">
        <v>1</v>
      </c>
      <c r="D74" s="5">
        <v>100</v>
      </c>
      <c r="E74" s="5">
        <v>94.57</v>
      </c>
      <c r="F74" s="7">
        <v>100</v>
      </c>
      <c r="G74" s="28">
        <v>1</v>
      </c>
    </row>
    <row r="75" spans="1:7" s="6" customFormat="1" ht="24" customHeight="1" x14ac:dyDescent="0.25">
      <c r="A75" s="44" t="s">
        <v>69</v>
      </c>
      <c r="B75" s="44"/>
      <c r="C75" s="44"/>
      <c r="D75" s="4">
        <f>AVERAGE(D76:D82)</f>
        <v>100</v>
      </c>
      <c r="E75" s="4">
        <f>AVERAGE(E76:E82)</f>
        <v>87.765714285714282</v>
      </c>
      <c r="F75" s="4">
        <f>AVERAGE(F76:F82)</f>
        <v>227.28571428571428</v>
      </c>
      <c r="G75" s="28"/>
    </row>
    <row r="76" spans="1:7" s="6" customFormat="1" ht="42.75" customHeight="1" x14ac:dyDescent="0.25">
      <c r="A76" s="5" t="s">
        <v>70</v>
      </c>
      <c r="B76" s="17" t="s">
        <v>281</v>
      </c>
      <c r="C76" s="5" t="s">
        <v>1</v>
      </c>
      <c r="D76" s="5">
        <v>100</v>
      </c>
      <c r="E76" s="5">
        <v>84.23</v>
      </c>
      <c r="F76" s="7">
        <v>100</v>
      </c>
      <c r="G76" s="28">
        <v>1</v>
      </c>
    </row>
    <row r="77" spans="1:7" s="6" customFormat="1" ht="42.75" customHeight="1" x14ac:dyDescent="0.25">
      <c r="A77" s="5" t="s">
        <v>71</v>
      </c>
      <c r="B77" s="17" t="s">
        <v>282</v>
      </c>
      <c r="C77" s="5" t="s">
        <v>1</v>
      </c>
      <c r="D77" s="5">
        <v>100</v>
      </c>
      <c r="E77" s="5">
        <v>91.46</v>
      </c>
      <c r="F77" s="7">
        <v>100</v>
      </c>
      <c r="G77" s="28">
        <v>1</v>
      </c>
    </row>
    <row r="78" spans="1:7" s="6" customFormat="1" ht="42.75" customHeight="1" x14ac:dyDescent="0.25">
      <c r="A78" s="5" t="s">
        <v>72</v>
      </c>
      <c r="B78" s="17" t="s">
        <v>283</v>
      </c>
      <c r="C78" s="5" t="s">
        <v>1</v>
      </c>
      <c r="D78" s="5">
        <v>100</v>
      </c>
      <c r="E78" s="5">
        <v>52.63</v>
      </c>
      <c r="F78" s="7">
        <v>100</v>
      </c>
      <c r="G78" s="28">
        <v>1</v>
      </c>
    </row>
    <row r="79" spans="1:7" s="6" customFormat="1" ht="42.75" customHeight="1" x14ac:dyDescent="0.25">
      <c r="A79" s="5" t="s">
        <v>73</v>
      </c>
      <c r="B79" s="17" t="s">
        <v>284</v>
      </c>
      <c r="C79" s="5" t="s">
        <v>1</v>
      </c>
      <c r="D79" s="5">
        <v>100</v>
      </c>
      <c r="E79" s="5">
        <v>97.05</v>
      </c>
      <c r="F79" s="7">
        <v>100</v>
      </c>
      <c r="G79" s="28">
        <v>1</v>
      </c>
    </row>
    <row r="80" spans="1:7" s="6" customFormat="1" ht="42.75" customHeight="1" x14ac:dyDescent="0.25">
      <c r="A80" s="5" t="s">
        <v>74</v>
      </c>
      <c r="B80" s="17" t="s">
        <v>285</v>
      </c>
      <c r="C80" s="5" t="s">
        <v>1</v>
      </c>
      <c r="D80" s="5">
        <v>100</v>
      </c>
      <c r="E80" s="5">
        <v>96.55</v>
      </c>
      <c r="F80" s="7">
        <v>91</v>
      </c>
      <c r="G80" s="28">
        <v>1</v>
      </c>
    </row>
    <row r="81" spans="1:7" s="6" customFormat="1" ht="42.75" customHeight="1" x14ac:dyDescent="0.25">
      <c r="A81" s="5" t="s">
        <v>75</v>
      </c>
      <c r="B81" s="17" t="s">
        <v>286</v>
      </c>
      <c r="C81" s="5" t="s">
        <v>1</v>
      </c>
      <c r="D81" s="5">
        <v>100</v>
      </c>
      <c r="E81" s="5">
        <v>92.44</v>
      </c>
      <c r="F81" s="7">
        <v>1000</v>
      </c>
      <c r="G81" s="28">
        <v>1</v>
      </c>
    </row>
    <row r="82" spans="1:7" s="6" customFormat="1" ht="42.75" customHeight="1" x14ac:dyDescent="0.25">
      <c r="A82" s="5" t="s">
        <v>76</v>
      </c>
      <c r="B82" s="17" t="s">
        <v>287</v>
      </c>
      <c r="C82" s="5" t="s">
        <v>1</v>
      </c>
      <c r="D82" s="5">
        <v>100</v>
      </c>
      <c r="E82" s="5">
        <v>100</v>
      </c>
      <c r="F82" s="7">
        <v>100</v>
      </c>
      <c r="G82" s="28">
        <v>1</v>
      </c>
    </row>
    <row r="83" spans="1:7" ht="24" customHeight="1" x14ac:dyDescent="0.25">
      <c r="A83" s="44" t="s">
        <v>77</v>
      </c>
      <c r="B83" s="44"/>
      <c r="C83" s="44"/>
      <c r="D83" s="36">
        <f>AVERAGE(D84:D93)</f>
        <v>100.6</v>
      </c>
      <c r="E83" s="4">
        <f>AVERAGE(E84:E93)</f>
        <v>85.926999999999992</v>
      </c>
      <c r="F83" s="4">
        <f>AVERAGE(F84:F93)</f>
        <v>104.5</v>
      </c>
    </row>
    <row r="84" spans="1:7" s="6" customFormat="1" ht="50.25" customHeight="1" x14ac:dyDescent="0.25">
      <c r="A84" s="5" t="s">
        <v>78</v>
      </c>
      <c r="B84" s="17" t="s">
        <v>288</v>
      </c>
      <c r="C84" s="5" t="s">
        <v>1</v>
      </c>
      <c r="D84" s="5">
        <v>100</v>
      </c>
      <c r="E84" s="5">
        <v>99.23</v>
      </c>
      <c r="F84" s="7">
        <v>100</v>
      </c>
      <c r="G84" s="28">
        <v>1</v>
      </c>
    </row>
    <row r="85" spans="1:7" s="6" customFormat="1" ht="50.25" customHeight="1" x14ac:dyDescent="0.25">
      <c r="A85" s="5" t="s">
        <v>79</v>
      </c>
      <c r="B85" s="17" t="s">
        <v>289</v>
      </c>
      <c r="C85" s="5" t="s">
        <v>1</v>
      </c>
      <c r="D85" s="5">
        <v>100</v>
      </c>
      <c r="E85" s="5">
        <v>98.4</v>
      </c>
      <c r="F85" s="7">
        <v>115</v>
      </c>
      <c r="G85" s="28">
        <v>1</v>
      </c>
    </row>
    <row r="86" spans="1:7" s="6" customFormat="1" ht="50.25" customHeight="1" x14ac:dyDescent="0.25">
      <c r="A86" s="5" t="s">
        <v>80</v>
      </c>
      <c r="B86" s="17" t="s">
        <v>290</v>
      </c>
      <c r="C86" s="5" t="s">
        <v>1</v>
      </c>
      <c r="D86" s="5">
        <v>100</v>
      </c>
      <c r="E86" s="5">
        <v>80.02</v>
      </c>
      <c r="F86" s="7">
        <v>100</v>
      </c>
      <c r="G86" s="28">
        <v>1</v>
      </c>
    </row>
    <row r="87" spans="1:7" s="6" customFormat="1" ht="50.25" customHeight="1" x14ac:dyDescent="0.25">
      <c r="A87" s="5" t="s">
        <v>81</v>
      </c>
      <c r="B87" s="17" t="s">
        <v>291</v>
      </c>
      <c r="C87" s="5" t="s">
        <v>1</v>
      </c>
      <c r="D87" s="5">
        <v>100</v>
      </c>
      <c r="E87" s="5">
        <v>35.46</v>
      </c>
      <c r="F87" s="7">
        <v>100</v>
      </c>
      <c r="G87" s="28">
        <v>1</v>
      </c>
    </row>
    <row r="88" spans="1:7" s="6" customFormat="1" ht="50.25" customHeight="1" x14ac:dyDescent="0.25">
      <c r="A88" s="5" t="s">
        <v>82</v>
      </c>
      <c r="B88" s="17" t="s">
        <v>292</v>
      </c>
      <c r="C88" s="5" t="s">
        <v>1</v>
      </c>
      <c r="D88" s="5">
        <v>100</v>
      </c>
      <c r="E88" s="5">
        <v>71.290000000000006</v>
      </c>
      <c r="F88" s="7">
        <v>100</v>
      </c>
      <c r="G88" s="28">
        <v>1</v>
      </c>
    </row>
    <row r="89" spans="1:7" s="6" customFormat="1" ht="50.25" customHeight="1" x14ac:dyDescent="0.25">
      <c r="A89" s="5" t="s">
        <v>83</v>
      </c>
      <c r="B89" s="17" t="s">
        <v>293</v>
      </c>
      <c r="C89" s="5" t="s">
        <v>1</v>
      </c>
      <c r="D89" s="5">
        <v>100</v>
      </c>
      <c r="E89" s="5">
        <v>87.62</v>
      </c>
      <c r="F89" s="7">
        <v>100</v>
      </c>
      <c r="G89" s="28">
        <v>1</v>
      </c>
    </row>
    <row r="90" spans="1:7" s="6" customFormat="1" ht="50.25" customHeight="1" x14ac:dyDescent="0.25">
      <c r="A90" s="5" t="s">
        <v>84</v>
      </c>
      <c r="B90" s="17" t="s">
        <v>294</v>
      </c>
      <c r="C90" s="5" t="s">
        <v>1</v>
      </c>
      <c r="D90" s="5">
        <v>100</v>
      </c>
      <c r="E90" s="5">
        <v>95.9</v>
      </c>
      <c r="F90" s="7">
        <v>100</v>
      </c>
      <c r="G90" s="28">
        <v>1</v>
      </c>
    </row>
    <row r="91" spans="1:7" s="6" customFormat="1" ht="50.25" customHeight="1" x14ac:dyDescent="0.25">
      <c r="A91" s="5" t="s">
        <v>85</v>
      </c>
      <c r="B91" s="17" t="s">
        <v>295</v>
      </c>
      <c r="C91" s="5" t="s">
        <v>1</v>
      </c>
      <c r="D91" s="5">
        <v>106</v>
      </c>
      <c r="E91" s="5">
        <v>97.63</v>
      </c>
      <c r="F91" s="7">
        <v>106</v>
      </c>
      <c r="G91" s="28">
        <v>1</v>
      </c>
    </row>
    <row r="92" spans="1:7" s="6" customFormat="1" ht="50.25" customHeight="1" x14ac:dyDescent="0.25">
      <c r="A92" s="5" t="s">
        <v>86</v>
      </c>
      <c r="B92" s="17" t="s">
        <v>296</v>
      </c>
      <c r="C92" s="5" t="s">
        <v>1</v>
      </c>
      <c r="D92" s="5">
        <v>100</v>
      </c>
      <c r="E92" s="5">
        <v>94.13</v>
      </c>
      <c r="F92" s="7">
        <v>124</v>
      </c>
      <c r="G92" s="28">
        <v>1</v>
      </c>
    </row>
    <row r="93" spans="1:7" s="6" customFormat="1" ht="50.25" customHeight="1" x14ac:dyDescent="0.25">
      <c r="A93" s="5" t="s">
        <v>87</v>
      </c>
      <c r="B93" s="17" t="s">
        <v>297</v>
      </c>
      <c r="C93" s="5" t="s">
        <v>1</v>
      </c>
      <c r="D93" s="5">
        <v>100</v>
      </c>
      <c r="E93" s="5">
        <v>99.59</v>
      </c>
      <c r="F93" s="7">
        <v>100</v>
      </c>
      <c r="G93" s="28">
        <v>1</v>
      </c>
    </row>
    <row r="94" spans="1:7" ht="24" customHeight="1" x14ac:dyDescent="0.25">
      <c r="A94" s="44" t="s">
        <v>88</v>
      </c>
      <c r="B94" s="44"/>
      <c r="C94" s="44"/>
      <c r="D94" s="36">
        <f>D95</f>
        <v>82</v>
      </c>
      <c r="E94" s="36">
        <f t="shared" ref="E94:F94" si="15">E95</f>
        <v>99.21</v>
      </c>
      <c r="F94" s="36">
        <f t="shared" si="15"/>
        <v>58</v>
      </c>
    </row>
    <row r="95" spans="1:7" s="6" customFormat="1" ht="40.5" customHeight="1" x14ac:dyDescent="0.25">
      <c r="A95" s="5" t="s">
        <v>89</v>
      </c>
      <c r="B95" s="17" t="s">
        <v>298</v>
      </c>
      <c r="C95" s="5" t="s">
        <v>1</v>
      </c>
      <c r="D95" s="5">
        <v>82</v>
      </c>
      <c r="E95" s="5">
        <v>99.21</v>
      </c>
      <c r="F95" s="19">
        <v>58</v>
      </c>
      <c r="G95" s="28">
        <v>1</v>
      </c>
    </row>
    <row r="96" spans="1:7" ht="24" customHeight="1" x14ac:dyDescent="0.25">
      <c r="A96" s="44" t="s">
        <v>224</v>
      </c>
      <c r="B96" s="44"/>
      <c r="C96" s="44"/>
      <c r="D96" s="4">
        <f>AVERAGE(D97:D115)</f>
        <v>5279.894736842105</v>
      </c>
      <c r="E96" s="4">
        <f t="shared" ref="E96:F96" si="16">AVERAGE(E97:E115)</f>
        <v>34.032105263157888</v>
      </c>
      <c r="F96" s="4">
        <f t="shared" si="16"/>
        <v>59.842105263157897</v>
      </c>
    </row>
    <row r="97" spans="1:7" s="6" customFormat="1" ht="50.25" customHeight="1" x14ac:dyDescent="0.25">
      <c r="A97" s="5" t="s">
        <v>90</v>
      </c>
      <c r="B97" s="17" t="s">
        <v>403</v>
      </c>
      <c r="C97" s="18" t="s">
        <v>0</v>
      </c>
      <c r="D97" s="5">
        <v>100000</v>
      </c>
      <c r="E97" s="5">
        <v>100</v>
      </c>
      <c r="F97" s="7">
        <v>100</v>
      </c>
      <c r="G97" s="28">
        <v>1</v>
      </c>
    </row>
    <row r="98" spans="1:7" s="6" customFormat="1" ht="50.25" customHeight="1" x14ac:dyDescent="0.25">
      <c r="A98" s="5" t="s">
        <v>91</v>
      </c>
      <c r="B98" s="17" t="s">
        <v>300</v>
      </c>
      <c r="C98" s="5" t="s">
        <v>1</v>
      </c>
      <c r="D98" s="5">
        <v>0</v>
      </c>
      <c r="E98" s="5">
        <v>71.52</v>
      </c>
      <c r="F98" s="19">
        <v>56</v>
      </c>
      <c r="G98" s="28">
        <v>1</v>
      </c>
    </row>
    <row r="99" spans="1:7" s="6" customFormat="1" ht="50.25" customHeight="1" x14ac:dyDescent="0.25">
      <c r="A99" s="5" t="s">
        <v>92</v>
      </c>
      <c r="B99" s="17" t="s">
        <v>301</v>
      </c>
      <c r="C99" s="5" t="s">
        <v>1</v>
      </c>
      <c r="D99" s="5">
        <v>0</v>
      </c>
      <c r="E99" s="5">
        <v>0</v>
      </c>
      <c r="F99" s="2">
        <v>0</v>
      </c>
      <c r="G99" s="28">
        <v>1</v>
      </c>
    </row>
    <row r="100" spans="1:7" s="6" customFormat="1" ht="50.25" customHeight="1" x14ac:dyDescent="0.25">
      <c r="A100" s="5" t="s">
        <v>93</v>
      </c>
      <c r="B100" s="17" t="s">
        <v>302</v>
      </c>
      <c r="C100" s="5" t="s">
        <v>1</v>
      </c>
      <c r="D100" s="5">
        <v>0</v>
      </c>
      <c r="E100" s="5">
        <v>0</v>
      </c>
      <c r="F100" s="2">
        <v>0</v>
      </c>
      <c r="G100" s="28">
        <v>1</v>
      </c>
    </row>
    <row r="101" spans="1:7" s="6" customFormat="1" ht="50.25" customHeight="1" x14ac:dyDescent="0.25">
      <c r="A101" s="5" t="s">
        <v>94</v>
      </c>
      <c r="B101" s="17" t="s">
        <v>303</v>
      </c>
      <c r="C101" s="5" t="s">
        <v>1</v>
      </c>
      <c r="D101" s="5">
        <v>0</v>
      </c>
      <c r="E101" s="5">
        <v>99.69</v>
      </c>
      <c r="F101" s="7">
        <v>100</v>
      </c>
      <c r="G101" s="28">
        <v>1</v>
      </c>
    </row>
    <row r="102" spans="1:7" s="6" customFormat="1" ht="50.25" customHeight="1" x14ac:dyDescent="0.25">
      <c r="A102" s="5" t="s">
        <v>95</v>
      </c>
      <c r="B102" s="17" t="s">
        <v>304</v>
      </c>
      <c r="C102" s="5" t="s">
        <v>1</v>
      </c>
      <c r="D102" s="5">
        <v>0</v>
      </c>
      <c r="E102" s="5">
        <v>0</v>
      </c>
      <c r="F102" s="2">
        <v>0</v>
      </c>
      <c r="G102" s="28">
        <v>1</v>
      </c>
    </row>
    <row r="103" spans="1:7" s="6" customFormat="1" ht="50.25" customHeight="1" x14ac:dyDescent="0.25">
      <c r="A103" s="5" t="s">
        <v>96</v>
      </c>
      <c r="B103" s="17" t="s">
        <v>305</v>
      </c>
      <c r="C103" s="5" t="s">
        <v>1</v>
      </c>
      <c r="D103" s="5">
        <v>67</v>
      </c>
      <c r="E103" s="5">
        <v>66.55</v>
      </c>
      <c r="F103" s="8">
        <v>72</v>
      </c>
      <c r="G103" s="28">
        <v>1</v>
      </c>
    </row>
    <row r="104" spans="1:7" s="6" customFormat="1" ht="50.25" customHeight="1" x14ac:dyDescent="0.25">
      <c r="A104" s="5" t="s">
        <v>97</v>
      </c>
      <c r="B104" s="17" t="s">
        <v>306</v>
      </c>
      <c r="C104" s="5" t="s">
        <v>1</v>
      </c>
      <c r="D104" s="5">
        <v>0</v>
      </c>
      <c r="E104" s="5">
        <v>62.7</v>
      </c>
      <c r="F104" s="2">
        <v>0</v>
      </c>
      <c r="G104" s="28">
        <v>1</v>
      </c>
    </row>
    <row r="105" spans="1:7" s="6" customFormat="1" ht="50.25" customHeight="1" x14ac:dyDescent="0.25">
      <c r="A105" s="5" t="s">
        <v>98</v>
      </c>
      <c r="B105" s="17" t="s">
        <v>307</v>
      </c>
      <c r="C105" s="5" t="s">
        <v>1</v>
      </c>
      <c r="D105" s="5">
        <v>0</v>
      </c>
      <c r="E105" s="5">
        <v>95.28</v>
      </c>
      <c r="F105" s="7">
        <v>160</v>
      </c>
      <c r="G105" s="28">
        <v>1</v>
      </c>
    </row>
    <row r="106" spans="1:7" s="6" customFormat="1" ht="50.25" customHeight="1" x14ac:dyDescent="0.25">
      <c r="A106" s="5" t="s">
        <v>99</v>
      </c>
      <c r="B106" s="17" t="s">
        <v>308</v>
      </c>
      <c r="C106" s="5" t="s">
        <v>1</v>
      </c>
      <c r="D106" s="5">
        <v>5</v>
      </c>
      <c r="E106" s="5">
        <v>0</v>
      </c>
      <c r="F106" s="2">
        <v>0</v>
      </c>
      <c r="G106" s="28">
        <v>1</v>
      </c>
    </row>
    <row r="107" spans="1:7" s="6" customFormat="1" ht="50.25" customHeight="1" x14ac:dyDescent="0.25">
      <c r="A107" s="5" t="s">
        <v>100</v>
      </c>
      <c r="B107" s="17" t="s">
        <v>309</v>
      </c>
      <c r="C107" s="5" t="s">
        <v>1</v>
      </c>
      <c r="D107" s="5">
        <v>0</v>
      </c>
      <c r="E107" s="5">
        <v>30.29</v>
      </c>
      <c r="F107" s="2">
        <v>0</v>
      </c>
      <c r="G107" s="28">
        <v>1</v>
      </c>
    </row>
    <row r="108" spans="1:7" s="6" customFormat="1" ht="50.25" customHeight="1" x14ac:dyDescent="0.25">
      <c r="A108" s="16" t="s">
        <v>101</v>
      </c>
      <c r="B108" s="20" t="s">
        <v>310</v>
      </c>
      <c r="C108" s="16" t="s">
        <v>1</v>
      </c>
      <c r="D108" s="16">
        <v>100</v>
      </c>
      <c r="E108" s="16">
        <v>50.77</v>
      </c>
      <c r="F108" s="7">
        <v>601</v>
      </c>
      <c r="G108" s="28">
        <v>1</v>
      </c>
    </row>
    <row r="109" spans="1:7" s="6" customFormat="1" ht="50.25" customHeight="1" x14ac:dyDescent="0.25">
      <c r="A109" s="5" t="s">
        <v>102</v>
      </c>
      <c r="B109" s="17" t="s">
        <v>311</v>
      </c>
      <c r="C109" s="5" t="s">
        <v>1</v>
      </c>
      <c r="D109" s="5">
        <v>10</v>
      </c>
      <c r="E109" s="5">
        <v>4.01</v>
      </c>
      <c r="F109" s="2">
        <v>0</v>
      </c>
      <c r="G109" s="28">
        <v>1</v>
      </c>
    </row>
    <row r="110" spans="1:7" s="6" customFormat="1" ht="50.25" customHeight="1" x14ac:dyDescent="0.25">
      <c r="A110" s="5" t="s">
        <v>103</v>
      </c>
      <c r="B110" s="17" t="s">
        <v>312</v>
      </c>
      <c r="C110" s="5" t="s">
        <v>1</v>
      </c>
      <c r="D110" s="5">
        <v>0</v>
      </c>
      <c r="E110" s="5">
        <v>0</v>
      </c>
      <c r="F110" s="2">
        <v>0</v>
      </c>
      <c r="G110" s="28">
        <v>1</v>
      </c>
    </row>
    <row r="111" spans="1:7" s="6" customFormat="1" ht="50.25" customHeight="1" x14ac:dyDescent="0.25">
      <c r="A111" s="5" t="s">
        <v>104</v>
      </c>
      <c r="B111" s="17" t="s">
        <v>313</v>
      </c>
      <c r="C111" s="5" t="s">
        <v>1</v>
      </c>
      <c r="D111" s="5">
        <v>0</v>
      </c>
      <c r="E111" s="5">
        <v>0</v>
      </c>
      <c r="F111" s="2">
        <v>0</v>
      </c>
      <c r="G111" s="28">
        <v>1</v>
      </c>
    </row>
    <row r="112" spans="1:7" s="6" customFormat="1" ht="50.25" customHeight="1" x14ac:dyDescent="0.25">
      <c r="A112" s="5" t="s">
        <v>105</v>
      </c>
      <c r="B112" s="17" t="s">
        <v>314</v>
      </c>
      <c r="C112" s="5" t="s">
        <v>1</v>
      </c>
      <c r="D112" s="5">
        <v>29</v>
      </c>
      <c r="E112" s="5">
        <v>1.1000000000000001</v>
      </c>
      <c r="F112" s="2">
        <v>0</v>
      </c>
      <c r="G112" s="28">
        <v>1</v>
      </c>
    </row>
    <row r="113" spans="1:7" s="6" customFormat="1" ht="50.25" customHeight="1" x14ac:dyDescent="0.25">
      <c r="A113" s="5" t="s">
        <v>106</v>
      </c>
      <c r="B113" s="17" t="s">
        <v>315</v>
      </c>
      <c r="C113" s="5" t="s">
        <v>1</v>
      </c>
      <c r="D113" s="5">
        <v>76</v>
      </c>
      <c r="E113" s="5">
        <v>30.25</v>
      </c>
      <c r="F113" s="19">
        <v>37</v>
      </c>
      <c r="G113" s="28">
        <v>1</v>
      </c>
    </row>
    <row r="114" spans="1:7" s="6" customFormat="1" ht="50.25" customHeight="1" x14ac:dyDescent="0.25">
      <c r="A114" s="5" t="s">
        <v>107</v>
      </c>
      <c r="B114" s="17" t="s">
        <v>316</v>
      </c>
      <c r="C114" s="5" t="s">
        <v>1</v>
      </c>
      <c r="D114" s="5">
        <v>6</v>
      </c>
      <c r="E114" s="5">
        <v>25.17</v>
      </c>
      <c r="F114" s="19">
        <v>11</v>
      </c>
      <c r="G114" s="28">
        <v>1</v>
      </c>
    </row>
    <row r="115" spans="1:7" s="6" customFormat="1" ht="50.25" customHeight="1" x14ac:dyDescent="0.25">
      <c r="A115" s="5" t="s">
        <v>108</v>
      </c>
      <c r="B115" s="17" t="s">
        <v>317</v>
      </c>
      <c r="C115" s="5" t="s">
        <v>1</v>
      </c>
      <c r="D115" s="5">
        <v>25</v>
      </c>
      <c r="E115" s="5">
        <v>9.2799999999999994</v>
      </c>
      <c r="F115" s="2">
        <v>0</v>
      </c>
      <c r="G115" s="28">
        <v>1</v>
      </c>
    </row>
    <row r="116" spans="1:7" ht="24" customHeight="1" x14ac:dyDescent="0.25">
      <c r="A116" s="44" t="s">
        <v>109</v>
      </c>
      <c r="B116" s="44"/>
      <c r="C116" s="44"/>
      <c r="D116" s="4">
        <f>AVERAGE(D117:D129)</f>
        <v>48.46153846153846</v>
      </c>
      <c r="E116" s="4">
        <f t="shared" ref="E116:F116" si="17">AVERAGE(E117:E129)</f>
        <v>43.669230769230772</v>
      </c>
      <c r="F116" s="4">
        <f t="shared" si="17"/>
        <v>62.769230769230766</v>
      </c>
    </row>
    <row r="117" spans="1:7" s="6" customFormat="1" ht="50.25" customHeight="1" x14ac:dyDescent="0.25">
      <c r="A117" s="5" t="s">
        <v>110</v>
      </c>
      <c r="B117" s="17" t="s">
        <v>318</v>
      </c>
      <c r="C117" s="5" t="s">
        <v>1</v>
      </c>
      <c r="D117" s="5">
        <v>0</v>
      </c>
      <c r="E117" s="5">
        <v>83.41</v>
      </c>
      <c r="F117" s="2">
        <v>0</v>
      </c>
      <c r="G117" s="28">
        <v>1</v>
      </c>
    </row>
    <row r="118" spans="1:7" s="6" customFormat="1" ht="50.25" customHeight="1" x14ac:dyDescent="0.25">
      <c r="A118" s="5" t="s">
        <v>111</v>
      </c>
      <c r="B118" s="17" t="s">
        <v>319</v>
      </c>
      <c r="C118" s="5" t="s">
        <v>1</v>
      </c>
      <c r="D118" s="5">
        <v>0</v>
      </c>
      <c r="E118" s="5">
        <v>100</v>
      </c>
      <c r="F118" s="2">
        <v>0</v>
      </c>
      <c r="G118" s="28">
        <v>1</v>
      </c>
    </row>
    <row r="119" spans="1:7" s="6" customFormat="1" ht="50.25" customHeight="1" x14ac:dyDescent="0.25">
      <c r="A119" s="5" t="s">
        <v>112</v>
      </c>
      <c r="B119" s="17" t="s">
        <v>320</v>
      </c>
      <c r="C119" s="5" t="s">
        <v>1</v>
      </c>
      <c r="D119" s="5">
        <v>94</v>
      </c>
      <c r="E119" s="5">
        <v>76.66</v>
      </c>
      <c r="F119" s="7">
        <v>100</v>
      </c>
      <c r="G119" s="28">
        <v>1</v>
      </c>
    </row>
    <row r="120" spans="1:7" s="6" customFormat="1" ht="50.25" customHeight="1" x14ac:dyDescent="0.25">
      <c r="A120" s="5" t="s">
        <v>113</v>
      </c>
      <c r="B120" s="17" t="s">
        <v>321</v>
      </c>
      <c r="C120" s="5" t="s">
        <v>1</v>
      </c>
      <c r="D120" s="5">
        <v>40</v>
      </c>
      <c r="E120" s="5">
        <v>59.86</v>
      </c>
      <c r="F120" s="19">
        <v>40</v>
      </c>
      <c r="G120" s="28">
        <v>1</v>
      </c>
    </row>
    <row r="121" spans="1:7" s="6" customFormat="1" ht="50.25" customHeight="1" x14ac:dyDescent="0.25">
      <c r="A121" s="5" t="s">
        <v>114</v>
      </c>
      <c r="B121" s="17" t="s">
        <v>322</v>
      </c>
      <c r="C121" s="5" t="s">
        <v>1</v>
      </c>
      <c r="D121" s="5">
        <v>5</v>
      </c>
      <c r="E121" s="5">
        <v>66.5</v>
      </c>
      <c r="F121" s="2">
        <v>0</v>
      </c>
      <c r="G121" s="28">
        <v>1</v>
      </c>
    </row>
    <row r="122" spans="1:7" s="6" customFormat="1" ht="50.25" customHeight="1" x14ac:dyDescent="0.25">
      <c r="A122" s="5" t="s">
        <v>115</v>
      </c>
      <c r="B122" s="17" t="s">
        <v>323</v>
      </c>
      <c r="C122" s="5" t="s">
        <v>1</v>
      </c>
      <c r="D122" s="5">
        <v>100</v>
      </c>
      <c r="E122" s="5">
        <v>90.47</v>
      </c>
      <c r="F122" s="7">
        <v>288</v>
      </c>
      <c r="G122" s="28">
        <v>1</v>
      </c>
    </row>
    <row r="123" spans="1:7" s="6" customFormat="1" ht="50.25" customHeight="1" x14ac:dyDescent="0.25">
      <c r="A123" s="5" t="s">
        <v>116</v>
      </c>
      <c r="B123" s="17" t="s">
        <v>324</v>
      </c>
      <c r="C123" s="5" t="s">
        <v>1</v>
      </c>
      <c r="D123" s="5">
        <v>100</v>
      </c>
      <c r="E123" s="5">
        <v>77.58</v>
      </c>
      <c r="F123" s="7">
        <v>97</v>
      </c>
      <c r="G123" s="28">
        <v>1</v>
      </c>
    </row>
    <row r="124" spans="1:7" s="6" customFormat="1" ht="50.25" customHeight="1" x14ac:dyDescent="0.25">
      <c r="A124" s="5" t="s">
        <v>117</v>
      </c>
      <c r="B124" s="17" t="s">
        <v>325</v>
      </c>
      <c r="C124" s="5" t="s">
        <v>1</v>
      </c>
      <c r="D124" s="5">
        <v>291</v>
      </c>
      <c r="E124" s="5">
        <v>13.22</v>
      </c>
      <c r="F124" s="7">
        <v>291</v>
      </c>
      <c r="G124" s="28">
        <v>1</v>
      </c>
    </row>
    <row r="125" spans="1:7" s="6" customFormat="1" ht="50.25" customHeight="1" x14ac:dyDescent="0.25">
      <c r="A125" s="5" t="s">
        <v>118</v>
      </c>
      <c r="B125" s="17" t="s">
        <v>326</v>
      </c>
      <c r="C125" s="5" t="s">
        <v>1</v>
      </c>
      <c r="D125" s="5">
        <v>0</v>
      </c>
      <c r="E125" s="5">
        <v>0</v>
      </c>
      <c r="F125" s="2">
        <v>0</v>
      </c>
      <c r="G125" s="28">
        <v>1</v>
      </c>
    </row>
    <row r="126" spans="1:7" s="6" customFormat="1" ht="50.25" customHeight="1" x14ac:dyDescent="0.25">
      <c r="A126" s="5" t="s">
        <v>119</v>
      </c>
      <c r="B126" s="17" t="s">
        <v>327</v>
      </c>
      <c r="C126" s="5" t="s">
        <v>1</v>
      </c>
      <c r="D126" s="5">
        <v>0</v>
      </c>
      <c r="E126" s="5">
        <v>0</v>
      </c>
      <c r="F126" s="2">
        <v>0</v>
      </c>
      <c r="G126" s="28">
        <v>1</v>
      </c>
    </row>
    <row r="127" spans="1:7" s="6" customFormat="1" ht="50.25" customHeight="1" x14ac:dyDescent="0.25">
      <c r="A127" s="5" t="s">
        <v>120</v>
      </c>
      <c r="B127" s="17" t="s">
        <v>328</v>
      </c>
      <c r="C127" s="5" t="s">
        <v>1</v>
      </c>
      <c r="D127" s="5">
        <v>0</v>
      </c>
      <c r="E127" s="5">
        <v>0</v>
      </c>
      <c r="F127" s="2">
        <v>0</v>
      </c>
      <c r="G127" s="28">
        <v>1</v>
      </c>
    </row>
    <row r="128" spans="1:7" s="6" customFormat="1" ht="50.25" customHeight="1" x14ac:dyDescent="0.25">
      <c r="A128" s="5" t="s">
        <v>121</v>
      </c>
      <c r="B128" s="17" t="s">
        <v>329</v>
      </c>
      <c r="C128" s="5" t="s">
        <v>1</v>
      </c>
      <c r="D128" s="5">
        <v>0</v>
      </c>
      <c r="E128" s="5">
        <v>0</v>
      </c>
      <c r="F128" s="2">
        <v>0</v>
      </c>
      <c r="G128" s="28">
        <v>1</v>
      </c>
    </row>
    <row r="129" spans="1:7" s="6" customFormat="1" ht="50.25" customHeight="1" x14ac:dyDescent="0.25">
      <c r="A129" s="5" t="s">
        <v>122</v>
      </c>
      <c r="B129" s="17" t="s">
        <v>330</v>
      </c>
      <c r="C129" s="5" t="s">
        <v>1</v>
      </c>
      <c r="D129" s="5">
        <v>0</v>
      </c>
      <c r="E129" s="5">
        <v>0</v>
      </c>
      <c r="F129" s="2">
        <v>0</v>
      </c>
      <c r="G129" s="28">
        <v>1</v>
      </c>
    </row>
    <row r="130" spans="1:7" ht="30" customHeight="1" x14ac:dyDescent="0.25">
      <c r="A130" s="71" t="s">
        <v>123</v>
      </c>
      <c r="B130" s="72"/>
      <c r="C130" s="73"/>
      <c r="D130" s="41" t="s">
        <v>405</v>
      </c>
      <c r="E130" s="41" t="s">
        <v>406</v>
      </c>
      <c r="F130" s="41" t="s">
        <v>407</v>
      </c>
    </row>
    <row r="131" spans="1:7" ht="30" customHeight="1" x14ac:dyDescent="0.25">
      <c r="A131" s="74"/>
      <c r="B131" s="75"/>
      <c r="C131" s="76"/>
      <c r="D131" s="61">
        <f>+(D132+D134+D136+D139+D144+D157+D172+D194+D197)/9</f>
        <v>113.51375661375661</v>
      </c>
      <c r="E131" s="61">
        <f t="shared" ref="E131:F131" si="18">+(E132+E134+E136+E139+E144+E157+E172+E194+E197)/9</f>
        <v>83.067484126984127</v>
      </c>
      <c r="F131" s="61">
        <f t="shared" si="18"/>
        <v>106.91904761904762</v>
      </c>
    </row>
    <row r="132" spans="1:7" ht="24" customHeight="1" x14ac:dyDescent="0.25">
      <c r="A132" s="44" t="s">
        <v>124</v>
      </c>
      <c r="B132" s="44"/>
      <c r="C132" s="44"/>
      <c r="D132" s="36">
        <f>D133</f>
        <v>100</v>
      </c>
      <c r="E132" s="36">
        <f t="shared" ref="E132:F132" si="19">E133</f>
        <v>100</v>
      </c>
      <c r="F132" s="36">
        <f t="shared" si="19"/>
        <v>86</v>
      </c>
    </row>
    <row r="133" spans="1:7" s="6" customFormat="1" ht="48" customHeight="1" x14ac:dyDescent="0.25">
      <c r="A133" s="5" t="s">
        <v>125</v>
      </c>
      <c r="B133" s="17" t="s">
        <v>331</v>
      </c>
      <c r="C133" s="5" t="s">
        <v>1</v>
      </c>
      <c r="D133" s="5">
        <v>100</v>
      </c>
      <c r="E133" s="5">
        <v>100</v>
      </c>
      <c r="F133" s="8">
        <v>86</v>
      </c>
      <c r="G133" s="28">
        <v>1</v>
      </c>
    </row>
    <row r="134" spans="1:7" ht="24" customHeight="1" x14ac:dyDescent="0.25">
      <c r="A134" s="44" t="s">
        <v>3</v>
      </c>
      <c r="B134" s="44"/>
      <c r="C134" s="44"/>
      <c r="D134" s="36">
        <f>D135</f>
        <v>92</v>
      </c>
      <c r="E134" s="36">
        <f t="shared" ref="E134:F134" si="20">E135</f>
        <v>97.97</v>
      </c>
      <c r="F134" s="36">
        <f t="shared" si="20"/>
        <v>89</v>
      </c>
    </row>
    <row r="135" spans="1:7" s="6" customFormat="1" ht="48" customHeight="1" x14ac:dyDescent="0.25">
      <c r="A135" s="5" t="s">
        <v>126</v>
      </c>
      <c r="B135" s="17" t="s">
        <v>332</v>
      </c>
      <c r="C135" s="5" t="s">
        <v>1</v>
      </c>
      <c r="D135" s="5">
        <v>92</v>
      </c>
      <c r="E135" s="5">
        <v>97.97</v>
      </c>
      <c r="F135" s="8">
        <v>89</v>
      </c>
      <c r="G135" s="28">
        <v>1</v>
      </c>
    </row>
    <row r="136" spans="1:7" ht="24" customHeight="1" x14ac:dyDescent="0.25">
      <c r="A136" s="44" t="s">
        <v>127</v>
      </c>
      <c r="B136" s="44"/>
      <c r="C136" s="44"/>
      <c r="D136" s="36">
        <f>AVERAGE(D137:D138)</f>
        <v>126.1</v>
      </c>
      <c r="E136" s="36">
        <f t="shared" ref="E136:F136" si="21">AVERAGE(E137:E138)</f>
        <v>39.94</v>
      </c>
      <c r="F136" s="36">
        <f t="shared" si="21"/>
        <v>126</v>
      </c>
    </row>
    <row r="137" spans="1:7" s="6" customFormat="1" ht="48" customHeight="1" x14ac:dyDescent="0.25">
      <c r="A137" s="5" t="s">
        <v>128</v>
      </c>
      <c r="B137" s="17" t="s">
        <v>333</v>
      </c>
      <c r="C137" s="5" t="s">
        <v>1</v>
      </c>
      <c r="D137" s="5">
        <v>156.6</v>
      </c>
      <c r="E137" s="5">
        <v>39.42</v>
      </c>
      <c r="F137" s="7">
        <v>127</v>
      </c>
      <c r="G137" s="28">
        <v>1</v>
      </c>
    </row>
    <row r="138" spans="1:7" s="6" customFormat="1" ht="48" customHeight="1" x14ac:dyDescent="0.25">
      <c r="A138" s="5" t="s">
        <v>220</v>
      </c>
      <c r="B138" s="17" t="s">
        <v>334</v>
      </c>
      <c r="C138" s="5" t="s">
        <v>1</v>
      </c>
      <c r="D138" s="5">
        <v>95.6</v>
      </c>
      <c r="E138" s="5">
        <v>40.46</v>
      </c>
      <c r="F138" s="7">
        <v>125</v>
      </c>
      <c r="G138" s="28">
        <v>1</v>
      </c>
    </row>
    <row r="139" spans="1:7" ht="24" customHeight="1" x14ac:dyDescent="0.25">
      <c r="A139" s="44" t="s">
        <v>2</v>
      </c>
      <c r="B139" s="44"/>
      <c r="C139" s="44"/>
      <c r="D139" s="36">
        <f>AVERAGE(D140:D143)</f>
        <v>50</v>
      </c>
      <c r="E139" s="36">
        <f>AVERAGE(E140:E143)</f>
        <v>92.992500000000007</v>
      </c>
      <c r="F139" s="36">
        <f>AVERAGE(F140:F143)</f>
        <v>50</v>
      </c>
    </row>
    <row r="140" spans="1:7" s="6" customFormat="1" ht="48" customHeight="1" x14ac:dyDescent="0.25">
      <c r="A140" s="5" t="s">
        <v>129</v>
      </c>
      <c r="B140" s="17" t="s">
        <v>335</v>
      </c>
      <c r="C140" s="18" t="s">
        <v>0</v>
      </c>
      <c r="D140" s="5">
        <v>0</v>
      </c>
      <c r="E140" s="5">
        <v>100</v>
      </c>
      <c r="F140" s="2">
        <v>0</v>
      </c>
      <c r="G140" s="28">
        <v>1</v>
      </c>
    </row>
    <row r="141" spans="1:7" s="6" customFormat="1" ht="48" customHeight="1" x14ac:dyDescent="0.25">
      <c r="A141" s="5" t="s">
        <v>130</v>
      </c>
      <c r="B141" s="17" t="s">
        <v>336</v>
      </c>
      <c r="C141" s="18" t="s">
        <v>0</v>
      </c>
      <c r="D141" s="5">
        <v>0</v>
      </c>
      <c r="E141" s="5">
        <v>100</v>
      </c>
      <c r="F141" s="2">
        <v>0</v>
      </c>
      <c r="G141" s="28">
        <v>1</v>
      </c>
    </row>
    <row r="142" spans="1:7" s="6" customFormat="1" ht="48" customHeight="1" x14ac:dyDescent="0.25">
      <c r="A142" s="5" t="s">
        <v>131</v>
      </c>
      <c r="B142" s="17" t="s">
        <v>337</v>
      </c>
      <c r="C142" s="5" t="s">
        <v>1</v>
      </c>
      <c r="D142" s="5">
        <v>100</v>
      </c>
      <c r="E142" s="5">
        <v>100</v>
      </c>
      <c r="F142" s="7">
        <v>100</v>
      </c>
      <c r="G142" s="28">
        <v>1</v>
      </c>
    </row>
    <row r="143" spans="1:7" s="6" customFormat="1" ht="48" customHeight="1" x14ac:dyDescent="0.25">
      <c r="A143" s="5" t="s">
        <v>132</v>
      </c>
      <c r="B143" s="17" t="s">
        <v>338</v>
      </c>
      <c r="C143" s="5" t="s">
        <v>1</v>
      </c>
      <c r="D143" s="5">
        <v>100</v>
      </c>
      <c r="E143" s="5">
        <v>71.97</v>
      </c>
      <c r="F143" s="7">
        <v>100</v>
      </c>
      <c r="G143" s="28">
        <v>1</v>
      </c>
    </row>
    <row r="144" spans="1:7" ht="24" customHeight="1" x14ac:dyDescent="0.25">
      <c r="A144" s="53" t="s">
        <v>133</v>
      </c>
      <c r="B144" s="53"/>
      <c r="C144" s="53"/>
      <c r="D144" s="4">
        <f>AVERAGE(D145:D156)</f>
        <v>90.916666666666671</v>
      </c>
      <c r="E144" s="4">
        <f>AVERAGE(E145:E156)</f>
        <v>89.433333333333337</v>
      </c>
      <c r="F144" s="4">
        <f>AVERAGE(F145:F156)</f>
        <v>91.833333333333329</v>
      </c>
    </row>
    <row r="145" spans="1:7" s="6" customFormat="1" ht="48" customHeight="1" x14ac:dyDescent="0.25">
      <c r="A145" s="5" t="s">
        <v>134</v>
      </c>
      <c r="B145" s="17" t="s">
        <v>339</v>
      </c>
      <c r="C145" s="5" t="s">
        <v>1</v>
      </c>
      <c r="D145" s="5">
        <v>95</v>
      </c>
      <c r="E145" s="5">
        <v>79.319999999999993</v>
      </c>
      <c r="F145" s="7">
        <v>100</v>
      </c>
      <c r="G145" s="28">
        <v>1</v>
      </c>
    </row>
    <row r="146" spans="1:7" s="6" customFormat="1" ht="48" customHeight="1" x14ac:dyDescent="0.25">
      <c r="A146" s="5" t="s">
        <v>135</v>
      </c>
      <c r="B146" s="17" t="s">
        <v>340</v>
      </c>
      <c r="C146" s="5" t="s">
        <v>1</v>
      </c>
      <c r="D146" s="5">
        <v>100</v>
      </c>
      <c r="E146" s="5">
        <v>92.75</v>
      </c>
      <c r="F146" s="7">
        <v>100</v>
      </c>
      <c r="G146" s="28">
        <v>1</v>
      </c>
    </row>
    <row r="147" spans="1:7" s="6" customFormat="1" ht="48" customHeight="1" x14ac:dyDescent="0.25">
      <c r="A147" s="5" t="s">
        <v>136</v>
      </c>
      <c r="B147" s="17" t="s">
        <v>341</v>
      </c>
      <c r="C147" s="5" t="s">
        <v>1</v>
      </c>
      <c r="D147" s="5">
        <v>100</v>
      </c>
      <c r="E147" s="5">
        <v>100</v>
      </c>
      <c r="F147" s="7">
        <v>100</v>
      </c>
      <c r="G147" s="28">
        <v>1</v>
      </c>
    </row>
    <row r="148" spans="1:7" s="6" customFormat="1" ht="48" customHeight="1" x14ac:dyDescent="0.25">
      <c r="A148" s="5" t="s">
        <v>137</v>
      </c>
      <c r="B148" s="17" t="s">
        <v>342</v>
      </c>
      <c r="C148" s="5" t="s">
        <v>1</v>
      </c>
      <c r="D148" s="5">
        <v>100</v>
      </c>
      <c r="E148" s="5">
        <v>87.52</v>
      </c>
      <c r="F148" s="7">
        <v>100</v>
      </c>
      <c r="G148" s="28">
        <v>1</v>
      </c>
    </row>
    <row r="149" spans="1:7" s="6" customFormat="1" ht="48" customHeight="1" x14ac:dyDescent="0.25">
      <c r="A149" s="5" t="s">
        <v>138</v>
      </c>
      <c r="B149" s="17" t="s">
        <v>343</v>
      </c>
      <c r="C149" s="5" t="s">
        <v>1</v>
      </c>
      <c r="D149" s="5">
        <v>99</v>
      </c>
      <c r="E149" s="5">
        <v>96.52</v>
      </c>
      <c r="F149" s="7">
        <v>115</v>
      </c>
      <c r="G149" s="28">
        <v>1</v>
      </c>
    </row>
    <row r="150" spans="1:7" s="6" customFormat="1" ht="48" customHeight="1" x14ac:dyDescent="0.25">
      <c r="A150" s="5" t="s">
        <v>139</v>
      </c>
      <c r="B150" s="17" t="s">
        <v>344</v>
      </c>
      <c r="C150" s="5" t="s">
        <v>1</v>
      </c>
      <c r="D150" s="5">
        <v>100</v>
      </c>
      <c r="E150" s="5">
        <v>96.69</v>
      </c>
      <c r="F150" s="7">
        <v>92</v>
      </c>
      <c r="G150" s="28">
        <v>1</v>
      </c>
    </row>
    <row r="151" spans="1:7" s="6" customFormat="1" ht="48" customHeight="1" x14ac:dyDescent="0.25">
      <c r="A151" s="5" t="s">
        <v>140</v>
      </c>
      <c r="B151" s="17" t="s">
        <v>345</v>
      </c>
      <c r="C151" s="5" t="s">
        <v>1</v>
      </c>
      <c r="D151" s="5">
        <v>100</v>
      </c>
      <c r="E151" s="5">
        <v>74.099999999999994</v>
      </c>
      <c r="F151" s="7">
        <v>100</v>
      </c>
      <c r="G151" s="28">
        <v>1</v>
      </c>
    </row>
    <row r="152" spans="1:7" s="6" customFormat="1" ht="48" customHeight="1" x14ac:dyDescent="0.25">
      <c r="A152" s="5" t="s">
        <v>141</v>
      </c>
      <c r="B152" s="17" t="s">
        <v>346</v>
      </c>
      <c r="C152" s="5" t="s">
        <v>1</v>
      </c>
      <c r="D152" s="5">
        <v>92</v>
      </c>
      <c r="E152" s="5">
        <v>97.49</v>
      </c>
      <c r="F152" s="7">
        <v>100</v>
      </c>
      <c r="G152" s="28">
        <v>1</v>
      </c>
    </row>
    <row r="153" spans="1:7" s="6" customFormat="1" ht="48" customHeight="1" x14ac:dyDescent="0.25">
      <c r="A153" s="5" t="s">
        <v>142</v>
      </c>
      <c r="B153" s="17" t="s">
        <v>347</v>
      </c>
      <c r="C153" s="5" t="s">
        <v>1</v>
      </c>
      <c r="D153" s="5">
        <v>10</v>
      </c>
      <c r="E153" s="5">
        <v>95.83</v>
      </c>
      <c r="F153" s="2">
        <v>0</v>
      </c>
      <c r="G153" s="28">
        <v>1</v>
      </c>
    </row>
    <row r="154" spans="1:7" s="6" customFormat="1" ht="48" customHeight="1" x14ac:dyDescent="0.25">
      <c r="A154" s="5" t="s">
        <v>143</v>
      </c>
      <c r="B154" s="17" t="s">
        <v>348</v>
      </c>
      <c r="C154" s="5" t="s">
        <v>1</v>
      </c>
      <c r="D154" s="5">
        <v>95</v>
      </c>
      <c r="E154" s="5">
        <v>58.91</v>
      </c>
      <c r="F154" s="7">
        <v>95</v>
      </c>
      <c r="G154" s="28">
        <v>1</v>
      </c>
    </row>
    <row r="155" spans="1:7" s="6" customFormat="1" ht="48" customHeight="1" x14ac:dyDescent="0.25">
      <c r="A155" s="5" t="s">
        <v>144</v>
      </c>
      <c r="B155" s="17" t="s">
        <v>349</v>
      </c>
      <c r="C155" s="5" t="s">
        <v>1</v>
      </c>
      <c r="D155" s="5">
        <v>100</v>
      </c>
      <c r="E155" s="5">
        <v>97.16</v>
      </c>
      <c r="F155" s="7">
        <v>100</v>
      </c>
      <c r="G155" s="28">
        <v>1</v>
      </c>
    </row>
    <row r="156" spans="1:7" s="6" customFormat="1" ht="48" customHeight="1" x14ac:dyDescent="0.25">
      <c r="A156" s="5" t="s">
        <v>145</v>
      </c>
      <c r="B156" s="17" t="s">
        <v>350</v>
      </c>
      <c r="C156" s="5" t="s">
        <v>1</v>
      </c>
      <c r="D156" s="5">
        <v>100</v>
      </c>
      <c r="E156" s="5">
        <v>96.91</v>
      </c>
      <c r="F156" s="7">
        <v>100</v>
      </c>
      <c r="G156" s="28">
        <v>1</v>
      </c>
    </row>
    <row r="157" spans="1:7" ht="24" customHeight="1" x14ac:dyDescent="0.25">
      <c r="A157" s="44" t="s">
        <v>146</v>
      </c>
      <c r="B157" s="44"/>
      <c r="C157" s="44"/>
      <c r="D157" s="4">
        <f>AVERAGE(D158:D171)</f>
        <v>78.571428571428569</v>
      </c>
      <c r="E157" s="4">
        <f>AVERAGE(E158:E171)</f>
        <v>60.913571428571437</v>
      </c>
      <c r="F157" s="4">
        <f t="shared" ref="F157" si="22">AVERAGE(F158:F171)</f>
        <v>70.071428571428569</v>
      </c>
    </row>
    <row r="158" spans="1:7" s="6" customFormat="1" ht="47.25" customHeight="1" x14ac:dyDescent="0.25">
      <c r="A158" s="5" t="s">
        <v>147</v>
      </c>
      <c r="B158" s="17" t="s">
        <v>351</v>
      </c>
      <c r="C158" s="5" t="s">
        <v>1</v>
      </c>
      <c r="D158" s="5">
        <v>0</v>
      </c>
      <c r="E158" s="5">
        <v>100</v>
      </c>
      <c r="F158" s="2">
        <v>0</v>
      </c>
      <c r="G158" s="28">
        <v>1</v>
      </c>
    </row>
    <row r="159" spans="1:7" s="6" customFormat="1" ht="47.25" customHeight="1" x14ac:dyDescent="0.25">
      <c r="A159" s="5" t="s">
        <v>148</v>
      </c>
      <c r="B159" s="17" t="s">
        <v>352</v>
      </c>
      <c r="C159" s="5" t="s">
        <v>1</v>
      </c>
      <c r="D159" s="5">
        <v>100</v>
      </c>
      <c r="E159" s="5">
        <v>61.21</v>
      </c>
      <c r="F159" s="7">
        <v>100</v>
      </c>
      <c r="G159" s="28">
        <v>1</v>
      </c>
    </row>
    <row r="160" spans="1:7" s="6" customFormat="1" ht="47.25" customHeight="1" x14ac:dyDescent="0.25">
      <c r="A160" s="5" t="s">
        <v>149</v>
      </c>
      <c r="B160" s="17" t="s">
        <v>353</v>
      </c>
      <c r="C160" s="5" t="s">
        <v>1</v>
      </c>
      <c r="D160" s="5">
        <v>100</v>
      </c>
      <c r="E160" s="5">
        <v>72.55</v>
      </c>
      <c r="F160" s="7">
        <v>100</v>
      </c>
      <c r="G160" s="28">
        <v>1</v>
      </c>
    </row>
    <row r="161" spans="1:7" s="6" customFormat="1" ht="47.25" customHeight="1" x14ac:dyDescent="0.25">
      <c r="A161" s="5" t="s">
        <v>150</v>
      </c>
      <c r="B161" s="17" t="s">
        <v>354</v>
      </c>
      <c r="C161" s="5" t="s">
        <v>1</v>
      </c>
      <c r="D161" s="5">
        <v>100</v>
      </c>
      <c r="E161" s="5">
        <v>29.43</v>
      </c>
      <c r="F161" s="7">
        <v>100</v>
      </c>
      <c r="G161" s="28">
        <v>1</v>
      </c>
    </row>
    <row r="162" spans="1:7" s="6" customFormat="1" ht="47.25" customHeight="1" x14ac:dyDescent="0.25">
      <c r="A162" s="5" t="s">
        <v>151</v>
      </c>
      <c r="B162" s="17" t="s">
        <v>355</v>
      </c>
      <c r="C162" s="5" t="s">
        <v>1</v>
      </c>
      <c r="D162" s="5">
        <v>100</v>
      </c>
      <c r="E162" s="5">
        <v>57.53</v>
      </c>
      <c r="F162" s="7">
        <v>100</v>
      </c>
      <c r="G162" s="28">
        <v>1</v>
      </c>
    </row>
    <row r="163" spans="1:7" s="6" customFormat="1" ht="47.25" customHeight="1" x14ac:dyDescent="0.25">
      <c r="A163" s="5" t="s">
        <v>152</v>
      </c>
      <c r="B163" s="17" t="s">
        <v>356</v>
      </c>
      <c r="C163" s="5" t="s">
        <v>1</v>
      </c>
      <c r="D163" s="5">
        <v>100</v>
      </c>
      <c r="E163" s="5">
        <v>6.49</v>
      </c>
      <c r="F163" s="7">
        <v>100</v>
      </c>
      <c r="G163" s="28">
        <v>1</v>
      </c>
    </row>
    <row r="164" spans="1:7" s="6" customFormat="1" ht="47.25" customHeight="1" x14ac:dyDescent="0.25">
      <c r="A164" s="5" t="s">
        <v>153</v>
      </c>
      <c r="B164" s="17" t="s">
        <v>357</v>
      </c>
      <c r="C164" s="5" t="s">
        <v>1</v>
      </c>
      <c r="D164" s="5">
        <v>100</v>
      </c>
      <c r="E164" s="5">
        <v>94.12</v>
      </c>
      <c r="F164" s="7">
        <v>100</v>
      </c>
      <c r="G164" s="28">
        <v>1</v>
      </c>
    </row>
    <row r="165" spans="1:7" s="6" customFormat="1" ht="47.25" customHeight="1" x14ac:dyDescent="0.25">
      <c r="A165" s="5" t="s">
        <v>154</v>
      </c>
      <c r="B165" s="17" t="s">
        <v>358</v>
      </c>
      <c r="C165" s="5" t="s">
        <v>1</v>
      </c>
      <c r="D165" s="5">
        <v>100</v>
      </c>
      <c r="E165" s="5">
        <v>41.01</v>
      </c>
      <c r="F165" s="7">
        <v>100</v>
      </c>
      <c r="G165" s="28">
        <v>1</v>
      </c>
    </row>
    <row r="166" spans="1:7" s="6" customFormat="1" ht="47.25" customHeight="1" x14ac:dyDescent="0.25">
      <c r="A166" s="5" t="s">
        <v>155</v>
      </c>
      <c r="B166" s="17" t="s">
        <v>359</v>
      </c>
      <c r="C166" s="5" t="s">
        <v>1</v>
      </c>
      <c r="D166" s="5">
        <v>100</v>
      </c>
      <c r="E166" s="5">
        <v>83.61</v>
      </c>
      <c r="F166" s="8">
        <v>81</v>
      </c>
      <c r="G166" s="28">
        <v>1</v>
      </c>
    </row>
    <row r="167" spans="1:7" s="6" customFormat="1" ht="47.25" customHeight="1" x14ac:dyDescent="0.25">
      <c r="A167" s="5" t="s">
        <v>156</v>
      </c>
      <c r="B167" s="17" t="s">
        <v>360</v>
      </c>
      <c r="C167" s="5" t="s">
        <v>1</v>
      </c>
      <c r="D167" s="5">
        <v>100</v>
      </c>
      <c r="E167" s="5">
        <v>69.31</v>
      </c>
      <c r="F167" s="7">
        <v>100</v>
      </c>
      <c r="G167" s="28">
        <v>1</v>
      </c>
    </row>
    <row r="168" spans="1:7" s="6" customFormat="1" ht="47.25" customHeight="1" x14ac:dyDescent="0.25">
      <c r="A168" s="5" t="s">
        <v>157</v>
      </c>
      <c r="B168" s="17" t="s">
        <v>361</v>
      </c>
      <c r="C168" s="5" t="s">
        <v>1</v>
      </c>
      <c r="D168" s="5">
        <v>100</v>
      </c>
      <c r="E168" s="5">
        <v>88.71</v>
      </c>
      <c r="F168" s="7">
        <v>100</v>
      </c>
      <c r="G168" s="28">
        <v>1</v>
      </c>
    </row>
    <row r="169" spans="1:7" s="6" customFormat="1" ht="47.25" customHeight="1" x14ac:dyDescent="0.25">
      <c r="A169" s="5" t="s">
        <v>158</v>
      </c>
      <c r="B169" s="17" t="s">
        <v>362</v>
      </c>
      <c r="C169" s="5" t="s">
        <v>1</v>
      </c>
      <c r="D169" s="5">
        <v>100</v>
      </c>
      <c r="E169" s="5">
        <v>48.82</v>
      </c>
      <c r="F169" s="2">
        <v>0</v>
      </c>
      <c r="G169" s="28">
        <v>1</v>
      </c>
    </row>
    <row r="170" spans="1:7" s="6" customFormat="1" ht="47.25" customHeight="1" x14ac:dyDescent="0.25">
      <c r="A170" s="5" t="s">
        <v>159</v>
      </c>
      <c r="B170" s="17" t="s">
        <v>363</v>
      </c>
      <c r="C170" s="5" t="s">
        <v>1</v>
      </c>
      <c r="D170" s="5">
        <v>0</v>
      </c>
      <c r="E170" s="5">
        <v>0</v>
      </c>
      <c r="F170" s="2">
        <v>0</v>
      </c>
      <c r="G170" s="28">
        <v>1</v>
      </c>
    </row>
    <row r="171" spans="1:7" s="6" customFormat="1" ht="47.25" customHeight="1" x14ac:dyDescent="0.25">
      <c r="A171" s="5" t="s">
        <v>221</v>
      </c>
      <c r="B171" s="17" t="s">
        <v>364</v>
      </c>
      <c r="C171" s="5" t="s">
        <v>1</v>
      </c>
      <c r="D171" s="5">
        <v>0</v>
      </c>
      <c r="E171" s="5">
        <v>100</v>
      </c>
      <c r="F171" s="2">
        <v>0</v>
      </c>
      <c r="G171" s="28">
        <v>1</v>
      </c>
    </row>
    <row r="172" spans="1:7" ht="24" customHeight="1" x14ac:dyDescent="0.25">
      <c r="A172" s="53" t="s">
        <v>160</v>
      </c>
      <c r="B172" s="53"/>
      <c r="C172" s="53"/>
      <c r="D172" s="4">
        <f>AVERAGE(D173:D193)</f>
        <v>94.61904761904762</v>
      </c>
      <c r="E172" s="4">
        <f t="shared" ref="E172:F172" si="23">AVERAGE(E173:E193)</f>
        <v>85.320952380952377</v>
      </c>
      <c r="F172" s="4">
        <f t="shared" si="23"/>
        <v>91.333333333333329</v>
      </c>
    </row>
    <row r="173" spans="1:7" s="6" customFormat="1" ht="51" customHeight="1" x14ac:dyDescent="0.25">
      <c r="A173" s="5" t="s">
        <v>161</v>
      </c>
      <c r="B173" s="17" t="s">
        <v>365</v>
      </c>
      <c r="C173" s="5" t="s">
        <v>1</v>
      </c>
      <c r="D173" s="5">
        <v>1</v>
      </c>
      <c r="E173" s="5">
        <v>96.03</v>
      </c>
      <c r="F173" s="7">
        <v>100</v>
      </c>
      <c r="G173" s="28">
        <v>1</v>
      </c>
    </row>
    <row r="174" spans="1:7" s="6" customFormat="1" ht="38.25" customHeight="1" x14ac:dyDescent="0.25">
      <c r="A174" s="5" t="s">
        <v>162</v>
      </c>
      <c r="B174" s="17" t="s">
        <v>366</v>
      </c>
      <c r="C174" s="5" t="s">
        <v>1</v>
      </c>
      <c r="D174" s="5">
        <v>88</v>
      </c>
      <c r="E174" s="5">
        <v>100</v>
      </c>
      <c r="F174" s="8">
        <v>88</v>
      </c>
      <c r="G174" s="28">
        <v>1</v>
      </c>
    </row>
    <row r="175" spans="1:7" s="6" customFormat="1" ht="38.25" customHeight="1" x14ac:dyDescent="0.25">
      <c r="A175" s="5" t="s">
        <v>163</v>
      </c>
      <c r="B175" s="17" t="s">
        <v>367</v>
      </c>
      <c r="C175" s="5" t="s">
        <v>1</v>
      </c>
      <c r="D175" s="5">
        <v>100</v>
      </c>
      <c r="E175" s="5">
        <v>96.5</v>
      </c>
      <c r="F175" s="7">
        <v>91</v>
      </c>
      <c r="G175" s="28">
        <v>1</v>
      </c>
    </row>
    <row r="176" spans="1:7" s="6" customFormat="1" ht="44.25" customHeight="1" x14ac:dyDescent="0.25">
      <c r="A176" s="5" t="s">
        <v>164</v>
      </c>
      <c r="B176" s="17" t="s">
        <v>368</v>
      </c>
      <c r="C176" s="5" t="s">
        <v>1</v>
      </c>
      <c r="D176" s="5">
        <v>100</v>
      </c>
      <c r="E176" s="5">
        <v>100</v>
      </c>
      <c r="F176" s="7">
        <v>100</v>
      </c>
      <c r="G176" s="28">
        <v>1</v>
      </c>
    </row>
    <row r="177" spans="1:7" s="6" customFormat="1" ht="34.5" customHeight="1" x14ac:dyDescent="0.25">
      <c r="A177" s="5" t="s">
        <v>165</v>
      </c>
      <c r="B177" s="17" t="s">
        <v>369</v>
      </c>
      <c r="C177" s="5" t="s">
        <v>1</v>
      </c>
      <c r="D177" s="5">
        <v>100</v>
      </c>
      <c r="E177" s="5">
        <v>99.75</v>
      </c>
      <c r="F177" s="7">
        <v>100</v>
      </c>
      <c r="G177" s="28">
        <v>1</v>
      </c>
    </row>
    <row r="178" spans="1:7" s="6" customFormat="1" ht="33.75" customHeight="1" x14ac:dyDescent="0.25">
      <c r="A178" s="5" t="s">
        <v>166</v>
      </c>
      <c r="B178" s="17" t="s">
        <v>370</v>
      </c>
      <c r="C178" s="5" t="s">
        <v>1</v>
      </c>
      <c r="D178" s="5">
        <v>100</v>
      </c>
      <c r="E178" s="5">
        <v>89.45</v>
      </c>
      <c r="F178" s="7">
        <v>100</v>
      </c>
      <c r="G178" s="28">
        <v>1</v>
      </c>
    </row>
    <row r="179" spans="1:7" s="6" customFormat="1" ht="43.5" customHeight="1" x14ac:dyDescent="0.25">
      <c r="A179" s="5" t="s">
        <v>167</v>
      </c>
      <c r="B179" s="17" t="s">
        <v>371</v>
      </c>
      <c r="C179" s="5" t="s">
        <v>1</v>
      </c>
      <c r="D179" s="5">
        <v>100</v>
      </c>
      <c r="E179" s="5">
        <v>100</v>
      </c>
      <c r="F179" s="7">
        <v>100</v>
      </c>
      <c r="G179" s="28">
        <v>1</v>
      </c>
    </row>
    <row r="180" spans="1:7" s="6" customFormat="1" ht="34.5" customHeight="1" x14ac:dyDescent="0.25">
      <c r="A180" s="5" t="s">
        <v>168</v>
      </c>
      <c r="B180" s="17" t="s">
        <v>372</v>
      </c>
      <c r="C180" s="5" t="s">
        <v>1</v>
      </c>
      <c r="D180" s="5">
        <v>100</v>
      </c>
      <c r="E180" s="5">
        <v>80</v>
      </c>
      <c r="F180" s="8">
        <v>88</v>
      </c>
      <c r="G180" s="28">
        <v>1</v>
      </c>
    </row>
    <row r="181" spans="1:7" s="6" customFormat="1" ht="42.75" customHeight="1" x14ac:dyDescent="0.25">
      <c r="A181" s="5" t="s">
        <v>169</v>
      </c>
      <c r="B181" s="17" t="s">
        <v>373</v>
      </c>
      <c r="C181" s="5" t="s">
        <v>1</v>
      </c>
      <c r="D181" s="5">
        <v>100</v>
      </c>
      <c r="E181" s="5">
        <v>74.319999999999993</v>
      </c>
      <c r="F181" s="7">
        <v>100</v>
      </c>
      <c r="G181" s="28">
        <v>1</v>
      </c>
    </row>
    <row r="182" spans="1:7" s="6" customFormat="1" ht="44.25" customHeight="1" x14ac:dyDescent="0.25">
      <c r="A182" s="5" t="s">
        <v>170</v>
      </c>
      <c r="B182" s="17" t="s">
        <v>374</v>
      </c>
      <c r="C182" s="5" t="s">
        <v>1</v>
      </c>
      <c r="D182" s="5">
        <v>100</v>
      </c>
      <c r="E182" s="5">
        <v>99.95</v>
      </c>
      <c r="F182" s="7">
        <v>100</v>
      </c>
      <c r="G182" s="28">
        <v>1</v>
      </c>
    </row>
    <row r="183" spans="1:7" s="6" customFormat="1" ht="42.75" customHeight="1" x14ac:dyDescent="0.25">
      <c r="A183" s="5" t="s">
        <v>171</v>
      </c>
      <c r="B183" s="17" t="s">
        <v>375</v>
      </c>
      <c r="C183" s="5" t="s">
        <v>1</v>
      </c>
      <c r="D183" s="5">
        <v>100</v>
      </c>
      <c r="E183" s="5">
        <v>100</v>
      </c>
      <c r="F183" s="7">
        <v>100</v>
      </c>
      <c r="G183" s="28">
        <v>1</v>
      </c>
    </row>
    <row r="184" spans="1:7" s="6" customFormat="1" ht="38.25" customHeight="1" x14ac:dyDescent="0.25">
      <c r="A184" s="5" t="s">
        <v>172</v>
      </c>
      <c r="B184" s="17" t="s">
        <v>376</v>
      </c>
      <c r="C184" s="5" t="s">
        <v>1</v>
      </c>
      <c r="D184" s="5">
        <v>100</v>
      </c>
      <c r="E184" s="5">
        <v>43.33</v>
      </c>
      <c r="F184" s="7">
        <v>100</v>
      </c>
      <c r="G184" s="28">
        <v>1</v>
      </c>
    </row>
    <row r="185" spans="1:7" s="6" customFormat="1" ht="53.25" customHeight="1" x14ac:dyDescent="0.25">
      <c r="A185" s="5" t="s">
        <v>173</v>
      </c>
      <c r="B185" s="17" t="s">
        <v>377</v>
      </c>
      <c r="C185" s="5" t="s">
        <v>1</v>
      </c>
      <c r="D185" s="5">
        <v>100</v>
      </c>
      <c r="E185" s="5">
        <v>90.5</v>
      </c>
      <c r="F185" s="7">
        <v>100</v>
      </c>
      <c r="G185" s="28">
        <v>1</v>
      </c>
    </row>
    <row r="186" spans="1:7" s="6" customFormat="1" ht="34.5" customHeight="1" x14ac:dyDescent="0.25">
      <c r="A186" s="5" t="s">
        <v>174</v>
      </c>
      <c r="B186" s="17" t="s">
        <v>378</v>
      </c>
      <c r="C186" s="5" t="s">
        <v>1</v>
      </c>
      <c r="D186" s="5">
        <v>100</v>
      </c>
      <c r="E186" s="5">
        <v>80.099999999999994</v>
      </c>
      <c r="F186" s="7">
        <v>100</v>
      </c>
      <c r="G186" s="28">
        <v>1</v>
      </c>
    </row>
    <row r="187" spans="1:7" s="6" customFormat="1" ht="57" customHeight="1" x14ac:dyDescent="0.25">
      <c r="A187" s="5" t="s">
        <v>175</v>
      </c>
      <c r="B187" s="17" t="s">
        <v>379</v>
      </c>
      <c r="C187" s="5" t="s">
        <v>1</v>
      </c>
      <c r="D187" s="5">
        <v>100</v>
      </c>
      <c r="E187" s="5">
        <v>89.93</v>
      </c>
      <c r="F187" s="7">
        <v>100</v>
      </c>
      <c r="G187" s="28">
        <v>1</v>
      </c>
    </row>
    <row r="188" spans="1:7" s="6" customFormat="1" ht="32.25" customHeight="1" x14ac:dyDescent="0.25">
      <c r="A188" s="5" t="s">
        <v>176</v>
      </c>
      <c r="B188" s="17" t="s">
        <v>380</v>
      </c>
      <c r="C188" s="5" t="s">
        <v>1</v>
      </c>
      <c r="D188" s="5">
        <v>100</v>
      </c>
      <c r="E188" s="5">
        <v>89.65</v>
      </c>
      <c r="F188" s="7">
        <v>100</v>
      </c>
      <c r="G188" s="28">
        <v>1</v>
      </c>
    </row>
    <row r="189" spans="1:7" s="6" customFormat="1" ht="51" x14ac:dyDescent="0.25">
      <c r="A189" s="5" t="s">
        <v>177</v>
      </c>
      <c r="B189" s="17" t="s">
        <v>381</v>
      </c>
      <c r="C189" s="5" t="s">
        <v>1</v>
      </c>
      <c r="D189" s="5">
        <v>98</v>
      </c>
      <c r="E189" s="5">
        <v>100</v>
      </c>
      <c r="F189" s="19">
        <v>15</v>
      </c>
      <c r="G189" s="28">
        <v>1</v>
      </c>
    </row>
    <row r="190" spans="1:7" s="6" customFormat="1" ht="43.5" customHeight="1" x14ac:dyDescent="0.25">
      <c r="A190" s="5" t="s">
        <v>178</v>
      </c>
      <c r="B190" s="17" t="s">
        <v>382</v>
      </c>
      <c r="C190" s="5" t="s">
        <v>1</v>
      </c>
      <c r="D190" s="5">
        <v>100</v>
      </c>
      <c r="E190" s="5">
        <v>58.71</v>
      </c>
      <c r="F190" s="19">
        <v>36</v>
      </c>
      <c r="G190" s="28">
        <v>1</v>
      </c>
    </row>
    <row r="191" spans="1:7" s="6" customFormat="1" ht="46.5" customHeight="1" x14ac:dyDescent="0.25">
      <c r="A191" s="5" t="s">
        <v>179</v>
      </c>
      <c r="B191" s="17" t="s">
        <v>383</v>
      </c>
      <c r="C191" s="5" t="s">
        <v>1</v>
      </c>
      <c r="D191" s="5">
        <v>100</v>
      </c>
      <c r="E191" s="5">
        <v>95.83</v>
      </c>
      <c r="F191" s="7">
        <v>100</v>
      </c>
      <c r="G191" s="28">
        <v>1</v>
      </c>
    </row>
    <row r="192" spans="1:7" s="6" customFormat="1" ht="46.5" customHeight="1" x14ac:dyDescent="0.25">
      <c r="A192" s="5" t="s">
        <v>180</v>
      </c>
      <c r="B192" s="17" t="s">
        <v>384</v>
      </c>
      <c r="C192" s="5" t="s">
        <v>1</v>
      </c>
      <c r="D192" s="5">
        <v>100</v>
      </c>
      <c r="E192" s="5">
        <v>7.69</v>
      </c>
      <c r="F192" s="7">
        <v>100</v>
      </c>
      <c r="G192" s="28">
        <v>1</v>
      </c>
    </row>
    <row r="193" spans="1:7" s="6" customFormat="1" ht="46.5" customHeight="1" x14ac:dyDescent="0.25">
      <c r="A193" s="5" t="s">
        <v>181</v>
      </c>
      <c r="B193" s="17" t="s">
        <v>385</v>
      </c>
      <c r="C193" s="5" t="s">
        <v>1</v>
      </c>
      <c r="D193" s="5">
        <v>100</v>
      </c>
      <c r="E193" s="5">
        <v>100</v>
      </c>
      <c r="F193" s="7">
        <v>100</v>
      </c>
      <c r="G193" s="28">
        <v>1</v>
      </c>
    </row>
    <row r="194" spans="1:7" ht="24" customHeight="1" x14ac:dyDescent="0.25">
      <c r="A194" s="44" t="s">
        <v>416</v>
      </c>
      <c r="B194" s="44"/>
      <c r="C194" s="44"/>
      <c r="D194" s="3">
        <f>AVERAGE(D195:D196)</f>
        <v>306.5</v>
      </c>
      <c r="E194" s="4">
        <f>AVERAGE(E195:E196)</f>
        <v>99.155000000000001</v>
      </c>
      <c r="F194" s="3">
        <f>AVERAGE(F195:F196)</f>
        <v>273.5</v>
      </c>
    </row>
    <row r="195" spans="1:7" s="6" customFormat="1" ht="48" customHeight="1" x14ac:dyDescent="0.25">
      <c r="A195" s="5" t="s">
        <v>182</v>
      </c>
      <c r="B195" s="17" t="s">
        <v>386</v>
      </c>
      <c r="C195" s="5" t="s">
        <v>1</v>
      </c>
      <c r="D195" s="5">
        <v>241</v>
      </c>
      <c r="E195" s="5">
        <v>99.75</v>
      </c>
      <c r="F195" s="7">
        <v>249</v>
      </c>
      <c r="G195" s="28">
        <v>1</v>
      </c>
    </row>
    <row r="196" spans="1:7" s="6" customFormat="1" ht="52.5" customHeight="1" x14ac:dyDescent="0.25">
      <c r="A196" s="5" t="s">
        <v>183</v>
      </c>
      <c r="B196" s="17" t="s">
        <v>387</v>
      </c>
      <c r="C196" s="5" t="s">
        <v>1</v>
      </c>
      <c r="D196" s="5">
        <v>372</v>
      </c>
      <c r="E196" s="5">
        <v>98.56</v>
      </c>
      <c r="F196" s="7">
        <v>298</v>
      </c>
      <c r="G196" s="28">
        <v>1</v>
      </c>
    </row>
    <row r="197" spans="1:7" ht="24" customHeight="1" x14ac:dyDescent="0.25">
      <c r="A197" s="44" t="s">
        <v>184</v>
      </c>
      <c r="B197" s="44"/>
      <c r="C197" s="44"/>
      <c r="D197" s="4">
        <f>AVERAGE(D198:D212)</f>
        <v>82.916666666666671</v>
      </c>
      <c r="E197" s="4">
        <f>AVERAGE(E198:E212)</f>
        <v>81.882000000000005</v>
      </c>
      <c r="F197" s="4">
        <f>AVERAGE(F198:F212)</f>
        <v>84.533333333333331</v>
      </c>
    </row>
    <row r="198" spans="1:7" s="6" customFormat="1" ht="48" customHeight="1" x14ac:dyDescent="0.25">
      <c r="A198" s="5" t="s">
        <v>185</v>
      </c>
      <c r="B198" s="17" t="s">
        <v>388</v>
      </c>
      <c r="C198" s="5" t="s">
        <v>1</v>
      </c>
      <c r="D198" s="5">
        <v>100</v>
      </c>
      <c r="E198" s="5">
        <v>98.39</v>
      </c>
      <c r="F198" s="7">
        <v>100</v>
      </c>
      <c r="G198" s="28">
        <v>1</v>
      </c>
    </row>
    <row r="199" spans="1:7" s="6" customFormat="1" ht="48" customHeight="1" x14ac:dyDescent="0.25">
      <c r="A199" s="5" t="s">
        <v>186</v>
      </c>
      <c r="B199" s="17" t="s">
        <v>389</v>
      </c>
      <c r="C199" s="5" t="s">
        <v>1</v>
      </c>
      <c r="D199" s="5">
        <v>0</v>
      </c>
      <c r="E199" s="5">
        <v>82.49</v>
      </c>
      <c r="F199" s="7">
        <v>100</v>
      </c>
      <c r="G199" s="28">
        <v>1</v>
      </c>
    </row>
    <row r="200" spans="1:7" s="6" customFormat="1" ht="48" customHeight="1" x14ac:dyDescent="0.25">
      <c r="A200" s="5" t="s">
        <v>187</v>
      </c>
      <c r="B200" s="17" t="s">
        <v>390</v>
      </c>
      <c r="C200" s="5" t="s">
        <v>1</v>
      </c>
      <c r="D200" s="5">
        <v>100</v>
      </c>
      <c r="E200" s="5">
        <v>97.65</v>
      </c>
      <c r="F200" s="7">
        <v>100</v>
      </c>
      <c r="G200" s="28">
        <v>1</v>
      </c>
    </row>
    <row r="201" spans="1:7" s="6" customFormat="1" ht="48" customHeight="1" x14ac:dyDescent="0.25">
      <c r="A201" s="5" t="s">
        <v>188</v>
      </c>
      <c r="B201" s="17" t="s">
        <v>391</v>
      </c>
      <c r="C201" s="5" t="s">
        <v>1</v>
      </c>
      <c r="D201" s="5">
        <v>100</v>
      </c>
      <c r="E201" s="5">
        <v>66.72</v>
      </c>
      <c r="F201" s="7">
        <v>100</v>
      </c>
      <c r="G201" s="28">
        <v>1</v>
      </c>
    </row>
    <row r="202" spans="1:7" s="6" customFormat="1" ht="48" customHeight="1" x14ac:dyDescent="0.25">
      <c r="A202" s="5" t="s">
        <v>189</v>
      </c>
      <c r="B202" s="17" t="s">
        <v>392</v>
      </c>
      <c r="C202" s="5" t="s">
        <v>1</v>
      </c>
      <c r="D202" s="5">
        <v>100</v>
      </c>
      <c r="E202" s="5">
        <v>98.91</v>
      </c>
      <c r="F202" s="7">
        <v>100</v>
      </c>
      <c r="G202" s="28">
        <v>1</v>
      </c>
    </row>
    <row r="203" spans="1:7" s="6" customFormat="1" ht="48" customHeight="1" x14ac:dyDescent="0.25">
      <c r="A203" s="5" t="s">
        <v>190</v>
      </c>
      <c r="B203" s="17" t="s">
        <v>393</v>
      </c>
      <c r="C203" s="5" t="s">
        <v>1</v>
      </c>
      <c r="D203" s="5">
        <v>90</v>
      </c>
      <c r="E203" s="5">
        <v>100</v>
      </c>
      <c r="F203" s="7">
        <v>108</v>
      </c>
      <c r="G203" s="28">
        <v>1</v>
      </c>
    </row>
    <row r="204" spans="1:7" s="6" customFormat="1" ht="48" customHeight="1" x14ac:dyDescent="0.25">
      <c r="A204" s="5" t="s">
        <v>191</v>
      </c>
      <c r="B204" s="17" t="s">
        <v>394</v>
      </c>
      <c r="C204" s="5" t="s">
        <v>1</v>
      </c>
      <c r="D204" s="5">
        <v>96</v>
      </c>
      <c r="E204" s="5">
        <v>52.74</v>
      </c>
      <c r="F204" s="19">
        <v>44</v>
      </c>
      <c r="G204" s="28">
        <v>1</v>
      </c>
    </row>
    <row r="205" spans="1:7" s="6" customFormat="1" ht="48" customHeight="1" x14ac:dyDescent="0.25">
      <c r="A205" s="5" t="s">
        <v>192</v>
      </c>
      <c r="B205" s="17" t="s">
        <v>395</v>
      </c>
      <c r="C205" s="5" t="s">
        <v>1</v>
      </c>
      <c r="D205" s="5">
        <v>68</v>
      </c>
      <c r="E205" s="5">
        <v>85.55</v>
      </c>
      <c r="F205" s="8">
        <v>80</v>
      </c>
      <c r="G205" s="28">
        <v>1</v>
      </c>
    </row>
    <row r="206" spans="1:7" s="6" customFormat="1" ht="48" customHeight="1" x14ac:dyDescent="0.25">
      <c r="A206" s="5" t="s">
        <v>193</v>
      </c>
      <c r="B206" s="17" t="s">
        <v>396</v>
      </c>
      <c r="C206" s="5" t="s">
        <v>1</v>
      </c>
      <c r="D206" s="5">
        <v>98</v>
      </c>
      <c r="E206" s="5">
        <v>85.98</v>
      </c>
      <c r="F206" s="19">
        <v>44</v>
      </c>
      <c r="G206" s="28">
        <v>1</v>
      </c>
    </row>
    <row r="207" spans="1:7" s="6" customFormat="1" ht="48" customHeight="1" x14ac:dyDescent="0.25">
      <c r="A207" s="5" t="s">
        <v>194</v>
      </c>
      <c r="B207" s="17" t="s">
        <v>397</v>
      </c>
      <c r="C207" s="5" t="s">
        <v>1</v>
      </c>
      <c r="D207" s="5">
        <v>91.75</v>
      </c>
      <c r="E207" s="5">
        <v>99.21</v>
      </c>
      <c r="F207" s="7">
        <v>100</v>
      </c>
      <c r="G207" s="28">
        <v>1</v>
      </c>
    </row>
    <row r="208" spans="1:7" s="6" customFormat="1" ht="48" customHeight="1" x14ac:dyDescent="0.25">
      <c r="A208" s="5" t="s">
        <v>195</v>
      </c>
      <c r="B208" s="17" t="s">
        <v>398</v>
      </c>
      <c r="C208" s="5" t="s">
        <v>1</v>
      </c>
      <c r="D208" s="5">
        <v>100</v>
      </c>
      <c r="E208" s="5">
        <v>70.48</v>
      </c>
      <c r="F208" s="7">
        <v>99</v>
      </c>
      <c r="G208" s="28">
        <v>1</v>
      </c>
    </row>
    <row r="209" spans="1:7" s="6" customFormat="1" ht="48" customHeight="1" x14ac:dyDescent="0.25">
      <c r="A209" s="5" t="s">
        <v>196</v>
      </c>
      <c r="B209" s="17" t="s">
        <v>399</v>
      </c>
      <c r="C209" s="5" t="s">
        <v>1</v>
      </c>
      <c r="D209" s="5">
        <v>100</v>
      </c>
      <c r="E209" s="5">
        <v>93.81</v>
      </c>
      <c r="F209" s="7">
        <v>93</v>
      </c>
      <c r="G209" s="28">
        <v>1</v>
      </c>
    </row>
    <row r="210" spans="1:7" s="6" customFormat="1" ht="48" customHeight="1" x14ac:dyDescent="0.25">
      <c r="A210" s="5" t="s">
        <v>197</v>
      </c>
      <c r="B210" s="17" t="s">
        <v>400</v>
      </c>
      <c r="C210" s="5" t="s">
        <v>1</v>
      </c>
      <c r="D210" s="5">
        <v>100</v>
      </c>
      <c r="E210" s="5">
        <v>96.54</v>
      </c>
      <c r="F210" s="7">
        <v>100</v>
      </c>
      <c r="G210" s="28">
        <v>1</v>
      </c>
    </row>
    <row r="211" spans="1:7" s="6" customFormat="1" ht="48" customHeight="1" x14ac:dyDescent="0.25">
      <c r="A211" s="5" t="s">
        <v>198</v>
      </c>
      <c r="B211" s="17" t="s">
        <v>401</v>
      </c>
      <c r="C211" s="5" t="s">
        <v>1</v>
      </c>
      <c r="D211" s="5">
        <v>100</v>
      </c>
      <c r="E211" s="5">
        <v>99.76</v>
      </c>
      <c r="F211" s="7">
        <v>100</v>
      </c>
      <c r="G211" s="28">
        <v>1</v>
      </c>
    </row>
    <row r="212" spans="1:7" s="6" customFormat="1" ht="48" customHeight="1" x14ac:dyDescent="0.25">
      <c r="A212" s="5" t="s">
        <v>199</v>
      </c>
      <c r="B212" s="17" t="s">
        <v>402</v>
      </c>
      <c r="C212" s="5" t="s">
        <v>1</v>
      </c>
      <c r="D212" s="5">
        <v>0</v>
      </c>
      <c r="E212" s="5">
        <v>0</v>
      </c>
      <c r="F212" s="2">
        <v>0</v>
      </c>
      <c r="G212" s="28">
        <v>1</v>
      </c>
    </row>
    <row r="214" spans="1:7" ht="22.5" customHeight="1" x14ac:dyDescent="0.25">
      <c r="C214" s="45" t="s">
        <v>9</v>
      </c>
      <c r="D214" s="46"/>
      <c r="E214" s="50" t="s">
        <v>8</v>
      </c>
      <c r="F214" s="51"/>
    </row>
    <row r="215" spans="1:7" ht="15" customHeight="1" x14ac:dyDescent="0.25">
      <c r="C215" s="23" t="s">
        <v>200</v>
      </c>
      <c r="D215" s="10">
        <v>141</v>
      </c>
      <c r="E215" s="11" t="s">
        <v>201</v>
      </c>
      <c r="F215" s="29">
        <v>147</v>
      </c>
    </row>
    <row r="216" spans="1:7" x14ac:dyDescent="0.25">
      <c r="C216" s="24" t="s">
        <v>225</v>
      </c>
      <c r="D216" s="10">
        <v>9</v>
      </c>
      <c r="E216" s="12" t="s">
        <v>202</v>
      </c>
      <c r="F216" s="29">
        <v>3</v>
      </c>
    </row>
    <row r="217" spans="1:7" x14ac:dyDescent="0.25">
      <c r="C217" s="25" t="s">
        <v>203</v>
      </c>
      <c r="D217" s="10">
        <v>5</v>
      </c>
      <c r="E217" s="13" t="s">
        <v>203</v>
      </c>
      <c r="F217" s="31">
        <v>5</v>
      </c>
    </row>
    <row r="218" spans="1:7" x14ac:dyDescent="0.25">
      <c r="C218" s="14" t="s">
        <v>205</v>
      </c>
      <c r="D218" s="10">
        <v>15</v>
      </c>
      <c r="E218" s="14" t="s">
        <v>204</v>
      </c>
      <c r="F218" s="29">
        <v>15</v>
      </c>
    </row>
    <row r="219" spans="1:7" x14ac:dyDescent="0.25">
      <c r="C219" s="26" t="s">
        <v>207</v>
      </c>
      <c r="D219" s="26">
        <f>SUBTOTAL(9,D215:D218)</f>
        <v>170</v>
      </c>
      <c r="E219" s="15" t="s">
        <v>206</v>
      </c>
      <c r="F219" s="30">
        <f>SUBTOTAL(9,F215:F218)</f>
        <v>170</v>
      </c>
    </row>
  </sheetData>
  <mergeCells count="45">
    <mergeCell ref="A4:C4"/>
    <mergeCell ref="A24:C25"/>
    <mergeCell ref="A50:C51"/>
    <mergeCell ref="A130:C131"/>
    <mergeCell ref="H2:J3"/>
    <mergeCell ref="A197:C197"/>
    <mergeCell ref="A136:C136"/>
    <mergeCell ref="A139:C139"/>
    <mergeCell ref="A144:C144"/>
    <mergeCell ref="A157:C157"/>
    <mergeCell ref="A172:C172"/>
    <mergeCell ref="A194:C194"/>
    <mergeCell ref="A2:A3"/>
    <mergeCell ref="B2:B3"/>
    <mergeCell ref="C2:C3"/>
    <mergeCell ref="D2:F2"/>
    <mergeCell ref="A1:F1"/>
    <mergeCell ref="E214:F214"/>
    <mergeCell ref="H9:I9"/>
    <mergeCell ref="A22:C22"/>
    <mergeCell ref="A64:C64"/>
    <mergeCell ref="A29:C29"/>
    <mergeCell ref="A32:C32"/>
    <mergeCell ref="A37:C37"/>
    <mergeCell ref="A44:C44"/>
    <mergeCell ref="A48:C48"/>
    <mergeCell ref="A52:C52"/>
    <mergeCell ref="A54:C54"/>
    <mergeCell ref="A56:C56"/>
    <mergeCell ref="A58:C58"/>
    <mergeCell ref="A62:C62"/>
    <mergeCell ref="A26:C26"/>
    <mergeCell ref="A5:C5"/>
    <mergeCell ref="C214:D214"/>
    <mergeCell ref="A134:C134"/>
    <mergeCell ref="A66:C66"/>
    <mergeCell ref="A68:C68"/>
    <mergeCell ref="A70:C70"/>
    <mergeCell ref="A72:C72"/>
    <mergeCell ref="A75:C75"/>
    <mergeCell ref="A83:C83"/>
    <mergeCell ref="A94:C94"/>
    <mergeCell ref="A96:C96"/>
    <mergeCell ref="A116:C116"/>
    <mergeCell ref="A132:C13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0"/>
  <sheetViews>
    <sheetView tabSelected="1" topLeftCell="C1" zoomScale="90" zoomScaleNormal="90" workbookViewId="0">
      <selection activeCell="I8" sqref="I8"/>
    </sheetView>
  </sheetViews>
  <sheetFormatPr baseColWidth="10" defaultRowHeight="15" x14ac:dyDescent="0.25"/>
  <cols>
    <col min="1" max="1" width="17.140625" style="1" customWidth="1"/>
    <col min="2" max="2" width="51.85546875" style="33" customWidth="1"/>
    <col min="3" max="3" width="19.140625" style="1" customWidth="1"/>
    <col min="4" max="4" width="18.5703125" style="1" customWidth="1"/>
    <col min="5" max="5" width="18.85546875" style="1" customWidth="1"/>
    <col min="6" max="6" width="19.42578125" style="1" customWidth="1"/>
    <col min="7" max="7" width="19" style="1" customWidth="1"/>
    <col min="8" max="8" width="13.85546875" style="114" customWidth="1"/>
    <col min="10" max="10" width="20.7109375" customWidth="1"/>
    <col min="11" max="11" width="23.85546875" customWidth="1"/>
    <col min="12" max="12" width="18.140625" customWidth="1"/>
  </cols>
  <sheetData>
    <row r="1" spans="1:12" ht="81" customHeight="1" x14ac:dyDescent="0.25">
      <c r="A1" s="60" t="s">
        <v>417</v>
      </c>
      <c r="B1" s="60"/>
      <c r="C1" s="60"/>
      <c r="D1" s="60"/>
      <c r="E1" s="60"/>
      <c r="F1" s="60"/>
      <c r="G1" s="60"/>
      <c r="H1" s="60"/>
    </row>
    <row r="2" spans="1:12" ht="30" customHeight="1" x14ac:dyDescent="0.25">
      <c r="A2" s="91" t="s">
        <v>14</v>
      </c>
      <c r="B2" s="92"/>
      <c r="C2" s="93"/>
      <c r="D2" s="41" t="s">
        <v>230</v>
      </c>
      <c r="E2" s="41" t="s">
        <v>231</v>
      </c>
      <c r="F2" s="41" t="s">
        <v>232</v>
      </c>
      <c r="G2" s="41" t="s">
        <v>233</v>
      </c>
      <c r="H2" s="41" t="s">
        <v>418</v>
      </c>
      <c r="J2" s="77" t="s">
        <v>423</v>
      </c>
      <c r="K2" s="77"/>
      <c r="L2" s="77"/>
    </row>
    <row r="3" spans="1:12" ht="30" customHeight="1" x14ac:dyDescent="0.25">
      <c r="A3" s="42" t="s">
        <v>422</v>
      </c>
      <c r="B3" s="42" t="s">
        <v>11</v>
      </c>
      <c r="C3" s="41" t="s">
        <v>229</v>
      </c>
      <c r="D3" s="90">
        <f>+D4+D21</f>
        <v>8954299834.3781242</v>
      </c>
      <c r="E3" s="90">
        <f>+E4+E21</f>
        <v>8508181605.7299995</v>
      </c>
      <c r="F3" s="90">
        <f>+F4+F21</f>
        <v>349429416.29250002</v>
      </c>
      <c r="G3" s="90">
        <f>+G4+G21</f>
        <v>331110628.29250002</v>
      </c>
      <c r="H3" s="90">
        <f>(H4+H21)/2</f>
        <v>38.305921875000003</v>
      </c>
      <c r="J3" s="77"/>
      <c r="K3" s="77"/>
      <c r="L3" s="77"/>
    </row>
    <row r="4" spans="1:12" ht="24" customHeight="1" x14ac:dyDescent="0.25">
      <c r="A4" s="44" t="s">
        <v>16</v>
      </c>
      <c r="B4" s="44"/>
      <c r="C4" s="44"/>
      <c r="D4" s="32">
        <f>AVERAGE(D5:D20)</f>
        <v>782544910.37812495</v>
      </c>
      <c r="E4" s="32">
        <f>AVERAGE(E5:E20)</f>
        <v>358222269.73000002</v>
      </c>
      <c r="F4" s="32">
        <f>AVERAGE(F5:F20)</f>
        <v>349429416.29250002</v>
      </c>
      <c r="G4" s="32">
        <f>AVERAGE(G5:G20)</f>
        <v>331110628.29250002</v>
      </c>
      <c r="H4" s="103">
        <f>AVERAGE(H5:H20)</f>
        <v>76.611843750000006</v>
      </c>
      <c r="J4" s="43" t="s">
        <v>13</v>
      </c>
      <c r="K4" s="43" t="s">
        <v>226</v>
      </c>
      <c r="L4" s="43" t="s">
        <v>227</v>
      </c>
    </row>
    <row r="5" spans="1:12" ht="60" customHeight="1" x14ac:dyDescent="0.25">
      <c r="A5" s="37">
        <v>2019520010066</v>
      </c>
      <c r="B5" s="38" t="s">
        <v>234</v>
      </c>
      <c r="C5" s="102">
        <v>0</v>
      </c>
      <c r="D5" s="102">
        <v>300000000</v>
      </c>
      <c r="E5" s="102">
        <v>300000000</v>
      </c>
      <c r="F5" s="102">
        <v>300000000</v>
      </c>
      <c r="G5" s="102">
        <v>300000000</v>
      </c>
      <c r="H5" s="104">
        <v>100</v>
      </c>
      <c r="J5" s="78" t="s">
        <v>208</v>
      </c>
      <c r="K5" s="79" t="s">
        <v>209</v>
      </c>
      <c r="L5" s="80">
        <v>107</v>
      </c>
    </row>
    <row r="6" spans="1:12" ht="45.75" customHeight="1" x14ac:dyDescent="0.25">
      <c r="A6" s="37">
        <v>2020520010075</v>
      </c>
      <c r="B6" s="38" t="s">
        <v>235</v>
      </c>
      <c r="C6" s="102">
        <v>144420742</v>
      </c>
      <c r="D6" s="102">
        <v>144420742</v>
      </c>
      <c r="E6" s="102">
        <v>144420742</v>
      </c>
      <c r="F6" s="102">
        <v>144420742</v>
      </c>
      <c r="G6" s="102">
        <v>144420742</v>
      </c>
      <c r="H6" s="104">
        <v>100</v>
      </c>
      <c r="J6" s="81" t="s">
        <v>210</v>
      </c>
      <c r="K6" s="81" t="s">
        <v>211</v>
      </c>
      <c r="L6" s="82">
        <v>15</v>
      </c>
    </row>
    <row r="7" spans="1:12" ht="67.5" customHeight="1" x14ac:dyDescent="0.25">
      <c r="A7" s="37">
        <v>2020520010102</v>
      </c>
      <c r="B7" s="38" t="s">
        <v>236</v>
      </c>
      <c r="C7" s="102">
        <v>0</v>
      </c>
      <c r="D7" s="102">
        <v>483492380.68000001</v>
      </c>
      <c r="E7" s="102">
        <v>483492380.68000001</v>
      </c>
      <c r="F7" s="102">
        <v>483492380.68000001</v>
      </c>
      <c r="G7" s="102">
        <v>483492380.68000001</v>
      </c>
      <c r="H7" s="104">
        <v>100</v>
      </c>
      <c r="J7" s="83" t="s">
        <v>212</v>
      </c>
      <c r="K7" s="84" t="s">
        <v>213</v>
      </c>
      <c r="L7" s="85">
        <v>12</v>
      </c>
    </row>
    <row r="8" spans="1:12" ht="42.75" customHeight="1" x14ac:dyDescent="0.25">
      <c r="A8" s="37">
        <v>2021520010129</v>
      </c>
      <c r="B8" s="38" t="s">
        <v>237</v>
      </c>
      <c r="C8" s="102">
        <v>650000000</v>
      </c>
      <c r="D8" s="102">
        <v>1692600000</v>
      </c>
      <c r="E8" s="102">
        <v>1653090939</v>
      </c>
      <c r="F8" s="102">
        <v>1616127344</v>
      </c>
      <c r="G8" s="102">
        <v>1616127344</v>
      </c>
      <c r="H8" s="104">
        <v>95.481899999999996</v>
      </c>
      <c r="J8" s="86" t="s">
        <v>214</v>
      </c>
      <c r="K8" s="86" t="s">
        <v>215</v>
      </c>
      <c r="L8" s="87">
        <v>36</v>
      </c>
    </row>
    <row r="9" spans="1:12" ht="67.5" customHeight="1" x14ac:dyDescent="0.25">
      <c r="A9" s="37">
        <v>2021520010136</v>
      </c>
      <c r="B9" s="38" t="s">
        <v>238</v>
      </c>
      <c r="C9" s="102">
        <v>3213401683</v>
      </c>
      <c r="D9" s="102">
        <v>1379909302.26</v>
      </c>
      <c r="E9" s="102">
        <v>952911438</v>
      </c>
      <c r="F9" s="102">
        <v>952911438</v>
      </c>
      <c r="G9" s="102">
        <v>952911438</v>
      </c>
      <c r="H9" s="115">
        <v>69.055999999999997</v>
      </c>
      <c r="J9" s="88" t="s">
        <v>228</v>
      </c>
      <c r="K9" s="88"/>
      <c r="L9" s="89">
        <f>SUM(L5:L8)</f>
        <v>170</v>
      </c>
    </row>
    <row r="10" spans="1:12" ht="42.75" customHeight="1" x14ac:dyDescent="0.25">
      <c r="A10" s="37">
        <v>2021520010140</v>
      </c>
      <c r="B10" s="38" t="s">
        <v>239</v>
      </c>
      <c r="C10" s="102">
        <v>40354743</v>
      </c>
      <c r="D10" s="102">
        <v>41914048</v>
      </c>
      <c r="E10" s="102">
        <v>41914048</v>
      </c>
      <c r="F10" s="102">
        <v>41914048</v>
      </c>
      <c r="G10" s="102">
        <v>41914048</v>
      </c>
      <c r="H10" s="104">
        <v>100</v>
      </c>
    </row>
    <row r="11" spans="1:12" ht="42" customHeight="1" x14ac:dyDescent="0.25">
      <c r="A11" s="37">
        <v>2021520010148</v>
      </c>
      <c r="B11" s="38" t="s">
        <v>240</v>
      </c>
      <c r="C11" s="102">
        <v>0</v>
      </c>
      <c r="D11" s="102">
        <v>25300000</v>
      </c>
      <c r="E11" s="102">
        <v>25300000</v>
      </c>
      <c r="F11" s="102">
        <v>25300000</v>
      </c>
      <c r="G11" s="102">
        <v>25300000</v>
      </c>
      <c r="H11" s="104">
        <v>100</v>
      </c>
    </row>
    <row r="12" spans="1:12" ht="42.75" customHeight="1" x14ac:dyDescent="0.25">
      <c r="A12" s="37">
        <v>2021520010149</v>
      </c>
      <c r="B12" s="38" t="s">
        <v>241</v>
      </c>
      <c r="C12" s="102">
        <v>0</v>
      </c>
      <c r="D12" s="102">
        <v>28600000</v>
      </c>
      <c r="E12" s="102">
        <v>28600000</v>
      </c>
      <c r="F12" s="102">
        <v>28600000</v>
      </c>
      <c r="G12" s="102">
        <v>28600000</v>
      </c>
      <c r="H12" s="104">
        <v>100</v>
      </c>
    </row>
    <row r="13" spans="1:12" ht="39" x14ac:dyDescent="0.25">
      <c r="A13" s="37">
        <v>2021520010157</v>
      </c>
      <c r="B13" s="38" t="s">
        <v>242</v>
      </c>
      <c r="C13" s="102">
        <v>943443273</v>
      </c>
      <c r="D13" s="102">
        <v>1415585429.1199999</v>
      </c>
      <c r="E13" s="102">
        <v>603292156</v>
      </c>
      <c r="F13" s="102">
        <v>603292156</v>
      </c>
      <c r="G13" s="102">
        <v>603292156</v>
      </c>
      <c r="H13" s="105">
        <v>42.617800000000003</v>
      </c>
    </row>
    <row r="14" spans="1:12" ht="31.5" customHeight="1" x14ac:dyDescent="0.25">
      <c r="A14" s="37">
        <v>2021520010164</v>
      </c>
      <c r="B14" s="38" t="s">
        <v>243</v>
      </c>
      <c r="C14" s="102">
        <v>27600000</v>
      </c>
      <c r="D14" s="102">
        <v>27600000</v>
      </c>
      <c r="E14" s="102">
        <v>27600000</v>
      </c>
      <c r="F14" s="102">
        <v>27600000</v>
      </c>
      <c r="G14" s="102">
        <v>27600000</v>
      </c>
      <c r="H14" s="104">
        <v>100</v>
      </c>
    </row>
    <row r="15" spans="1:12" ht="26.25" customHeight="1" x14ac:dyDescent="0.25">
      <c r="A15" s="37">
        <v>2021520010171</v>
      </c>
      <c r="B15" s="38" t="s">
        <v>244</v>
      </c>
      <c r="C15" s="102">
        <v>25300000</v>
      </c>
      <c r="D15" s="102">
        <v>25300000</v>
      </c>
      <c r="E15" s="102">
        <v>25300000</v>
      </c>
      <c r="F15" s="102">
        <v>25300000</v>
      </c>
      <c r="G15" s="102">
        <v>25300000</v>
      </c>
      <c r="H15" s="104">
        <v>100</v>
      </c>
    </row>
    <row r="16" spans="1:12" ht="40.5" customHeight="1" x14ac:dyDescent="0.25">
      <c r="A16" s="37">
        <v>2021520010201</v>
      </c>
      <c r="B16" s="38" t="s">
        <v>245</v>
      </c>
      <c r="C16" s="102">
        <v>70000000</v>
      </c>
      <c r="D16" s="102">
        <v>220000000</v>
      </c>
      <c r="E16" s="102">
        <v>220000000</v>
      </c>
      <c r="F16" s="102">
        <v>218800000</v>
      </c>
      <c r="G16" s="102">
        <v>158550000</v>
      </c>
      <c r="H16" s="104">
        <v>99.454499999999996</v>
      </c>
    </row>
    <row r="17" spans="1:10" ht="44.25" customHeight="1" x14ac:dyDescent="0.25">
      <c r="A17" s="37">
        <v>2021520010224</v>
      </c>
      <c r="B17" s="38" t="s">
        <v>246</v>
      </c>
      <c r="C17" s="102">
        <v>900000000</v>
      </c>
      <c r="D17" s="102">
        <v>1205471414.53</v>
      </c>
      <c r="E17" s="102">
        <v>888474670</v>
      </c>
      <c r="F17" s="102">
        <v>785952610</v>
      </c>
      <c r="G17" s="102">
        <v>553102002</v>
      </c>
      <c r="H17" s="115">
        <v>65.198700000000002</v>
      </c>
    </row>
    <row r="18" spans="1:10" ht="39" x14ac:dyDescent="0.25">
      <c r="A18" s="37">
        <v>2022520010003</v>
      </c>
      <c r="B18" s="38" t="s">
        <v>247</v>
      </c>
      <c r="C18" s="102">
        <v>200000000</v>
      </c>
      <c r="D18" s="102">
        <v>624594036</v>
      </c>
      <c r="E18" s="102">
        <v>337159942</v>
      </c>
      <c r="F18" s="102">
        <v>337159942</v>
      </c>
      <c r="G18" s="102">
        <v>337159942</v>
      </c>
      <c r="H18" s="105">
        <v>53.980600000000003</v>
      </c>
    </row>
    <row r="19" spans="1:10" ht="57.75" customHeight="1" x14ac:dyDescent="0.25">
      <c r="A19" s="37">
        <v>2022520010017</v>
      </c>
      <c r="B19" s="38" t="s">
        <v>248</v>
      </c>
      <c r="C19" s="102">
        <v>0</v>
      </c>
      <c r="D19" s="102">
        <v>3905931213.46</v>
      </c>
      <c r="E19" s="102">
        <v>0</v>
      </c>
      <c r="F19" s="102">
        <v>0</v>
      </c>
      <c r="G19" s="102">
        <v>0</v>
      </c>
      <c r="H19" s="106">
        <v>0</v>
      </c>
    </row>
    <row r="20" spans="1:10" ht="39" x14ac:dyDescent="0.25">
      <c r="A20" s="37">
        <v>2022520010134</v>
      </c>
      <c r="B20" s="38" t="s">
        <v>249</v>
      </c>
      <c r="C20" s="102">
        <v>0</v>
      </c>
      <c r="D20" s="102">
        <v>1000000000</v>
      </c>
      <c r="E20" s="102">
        <v>0</v>
      </c>
      <c r="F20" s="102">
        <v>0</v>
      </c>
      <c r="G20" s="102">
        <v>0</v>
      </c>
      <c r="H20" s="106">
        <v>0</v>
      </c>
    </row>
    <row r="21" spans="1:10" ht="24" customHeight="1" x14ac:dyDescent="0.25">
      <c r="A21" s="44" t="s">
        <v>6</v>
      </c>
      <c r="B21" s="44"/>
      <c r="C21" s="44"/>
      <c r="D21" s="32">
        <f>D22</f>
        <v>8171754924</v>
      </c>
      <c r="E21" s="32">
        <f t="shared" ref="E21:H21" si="0">E22</f>
        <v>8149959336</v>
      </c>
      <c r="F21" s="32">
        <f t="shared" si="0"/>
        <v>0</v>
      </c>
      <c r="G21" s="32">
        <f t="shared" si="0"/>
        <v>0</v>
      </c>
      <c r="H21" s="103">
        <f t="shared" si="0"/>
        <v>0</v>
      </c>
    </row>
    <row r="22" spans="1:10" ht="42.75" customHeight="1" x14ac:dyDescent="0.25">
      <c r="A22" s="37">
        <v>2021520010242</v>
      </c>
      <c r="B22" s="38" t="s">
        <v>250</v>
      </c>
      <c r="C22" s="102">
        <v>4956900475</v>
      </c>
      <c r="D22" s="102">
        <v>8171754924</v>
      </c>
      <c r="E22" s="102">
        <v>8149959336</v>
      </c>
      <c r="F22" s="102">
        <v>0</v>
      </c>
      <c r="G22" s="102">
        <v>0</v>
      </c>
      <c r="H22" s="106">
        <v>0</v>
      </c>
    </row>
    <row r="23" spans="1:10" ht="30" customHeight="1" x14ac:dyDescent="0.25">
      <c r="A23" s="91" t="s">
        <v>32</v>
      </c>
      <c r="B23" s="92"/>
      <c r="C23" s="93"/>
      <c r="D23" s="90" t="s">
        <v>230</v>
      </c>
      <c r="E23" s="90" t="s">
        <v>231</v>
      </c>
      <c r="F23" s="90" t="s">
        <v>232</v>
      </c>
      <c r="G23" s="90" t="s">
        <v>233</v>
      </c>
      <c r="H23" s="107" t="s">
        <v>418</v>
      </c>
    </row>
    <row r="24" spans="1:10" ht="30" customHeight="1" x14ac:dyDescent="0.25">
      <c r="A24" s="42" t="s">
        <v>422</v>
      </c>
      <c r="B24" s="42" t="s">
        <v>11</v>
      </c>
      <c r="C24" s="90" t="s">
        <v>229</v>
      </c>
      <c r="D24" s="94">
        <f>+D25+D28+D31+D35+D42+D46</f>
        <v>122606771620.5</v>
      </c>
      <c r="E24" s="94">
        <f t="shared" ref="E24:H24" si="1">+E25+E28+E31+E35+E42+E46</f>
        <v>81473430863.009995</v>
      </c>
      <c r="F24" s="94">
        <f t="shared" si="1"/>
        <v>66957050898.289993</v>
      </c>
      <c r="G24" s="94">
        <f t="shared" si="1"/>
        <v>60366408378.709999</v>
      </c>
      <c r="H24" s="108">
        <f>(H25+H28+H31+H35+H42+H46)/6</f>
        <v>51.887426388888883</v>
      </c>
      <c r="J24" s="95"/>
    </row>
    <row r="25" spans="1:10" ht="24" customHeight="1" x14ac:dyDescent="0.25">
      <c r="A25" s="44" t="s">
        <v>7</v>
      </c>
      <c r="B25" s="44"/>
      <c r="C25" s="44"/>
      <c r="D25" s="32">
        <f>SUM(D26:D27)</f>
        <v>52281000240.07</v>
      </c>
      <c r="E25" s="32">
        <f t="shared" ref="E25:G25" si="2">SUM(E26:E27)</f>
        <v>34165600090.189999</v>
      </c>
      <c r="F25" s="32">
        <f t="shared" si="2"/>
        <v>26256719414.269997</v>
      </c>
      <c r="G25" s="32">
        <f t="shared" si="2"/>
        <v>23092954356.689999</v>
      </c>
      <c r="H25" s="103">
        <f>AVERAGE(H26:H27)</f>
        <v>37.881299999999996</v>
      </c>
      <c r="J25" s="96"/>
    </row>
    <row r="26" spans="1:10" ht="44.25" customHeight="1" x14ac:dyDescent="0.25">
      <c r="A26" s="37">
        <v>2021520010042</v>
      </c>
      <c r="B26" s="38" t="s">
        <v>251</v>
      </c>
      <c r="C26" s="102">
        <v>0</v>
      </c>
      <c r="D26" s="102">
        <v>7486511196.0500002</v>
      </c>
      <c r="E26" s="102">
        <v>1541292549.5999999</v>
      </c>
      <c r="F26" s="102">
        <v>1541292549.5999999</v>
      </c>
      <c r="G26" s="102">
        <v>1541292549.5999999</v>
      </c>
      <c r="H26" s="105">
        <v>20.587499999999999</v>
      </c>
      <c r="J26" s="97"/>
    </row>
    <row r="27" spans="1:10" ht="44.25" customHeight="1" x14ac:dyDescent="0.25">
      <c r="A27" s="37">
        <v>2021520010179</v>
      </c>
      <c r="B27" s="38" t="s">
        <v>252</v>
      </c>
      <c r="C27" s="102">
        <v>46756276433</v>
      </c>
      <c r="D27" s="102">
        <v>44794489044.019997</v>
      </c>
      <c r="E27" s="102">
        <v>32624307540.59</v>
      </c>
      <c r="F27" s="102">
        <v>24715426864.669998</v>
      </c>
      <c r="G27" s="102">
        <v>21551661807.09</v>
      </c>
      <c r="H27" s="105">
        <v>55.1751</v>
      </c>
      <c r="J27" s="97"/>
    </row>
    <row r="28" spans="1:10" ht="24" customHeight="1" x14ac:dyDescent="0.25">
      <c r="A28" s="44" t="s">
        <v>409</v>
      </c>
      <c r="B28" s="44"/>
      <c r="C28" s="44"/>
      <c r="D28" s="32">
        <f>SUM(D29:D30)</f>
        <v>9258786153.2299995</v>
      </c>
      <c r="E28" s="32">
        <f t="shared" ref="E28:G28" si="3">SUM(E29:E30)</f>
        <v>8905078028.9699993</v>
      </c>
      <c r="F28" s="32">
        <f t="shared" si="3"/>
        <v>2777971568.5900002</v>
      </c>
      <c r="G28" s="32">
        <f t="shared" si="3"/>
        <v>2777971568.5900002</v>
      </c>
      <c r="H28" s="109">
        <f>AVERAGE(H29:H30)</f>
        <v>32.524100000000004</v>
      </c>
      <c r="J28" s="96"/>
    </row>
    <row r="29" spans="1:10" ht="54" customHeight="1" x14ac:dyDescent="0.25">
      <c r="A29" s="37">
        <v>2021520010056</v>
      </c>
      <c r="B29" s="38" t="s">
        <v>253</v>
      </c>
      <c r="C29" s="102">
        <v>0</v>
      </c>
      <c r="D29" s="102">
        <v>5143502790.7399998</v>
      </c>
      <c r="E29" s="102">
        <v>5143502790.7399998</v>
      </c>
      <c r="F29" s="102">
        <v>505481527.25999999</v>
      </c>
      <c r="G29" s="102">
        <v>505481527.25999999</v>
      </c>
      <c r="H29" s="106">
        <v>9.8275000000000006</v>
      </c>
      <c r="J29" s="97"/>
    </row>
    <row r="30" spans="1:10" ht="54" customHeight="1" x14ac:dyDescent="0.25">
      <c r="A30" s="37">
        <v>2021520010232</v>
      </c>
      <c r="B30" s="38" t="s">
        <v>254</v>
      </c>
      <c r="C30" s="102">
        <v>3333840000</v>
      </c>
      <c r="D30" s="102">
        <v>4115283362.4899998</v>
      </c>
      <c r="E30" s="102">
        <v>3761575238.23</v>
      </c>
      <c r="F30" s="102">
        <v>2272490041.3299999</v>
      </c>
      <c r="G30" s="102">
        <v>2272490041.3299999</v>
      </c>
      <c r="H30" s="105">
        <v>55.220700000000001</v>
      </c>
      <c r="J30" s="97"/>
    </row>
    <row r="31" spans="1:10" ht="24" customHeight="1" x14ac:dyDescent="0.25">
      <c r="A31" s="53" t="s">
        <v>37</v>
      </c>
      <c r="B31" s="53"/>
      <c r="C31" s="53"/>
      <c r="D31" s="32">
        <f>SUM(D32:D34)</f>
        <v>6002979938</v>
      </c>
      <c r="E31" s="32">
        <f t="shared" ref="E31:G31" si="4">SUM(E32:E34)</f>
        <v>3041679747.8499999</v>
      </c>
      <c r="F31" s="32">
        <f t="shared" si="4"/>
        <v>2623245596.4299998</v>
      </c>
      <c r="G31" s="32">
        <f t="shared" si="4"/>
        <v>2156094926.4299998</v>
      </c>
      <c r="H31" s="110">
        <f>+(H32+H33+H34)/4</f>
        <v>35.020674999999997</v>
      </c>
      <c r="J31" s="98"/>
    </row>
    <row r="32" spans="1:10" ht="51" customHeight="1" x14ac:dyDescent="0.25">
      <c r="A32" s="37">
        <v>2021520010133</v>
      </c>
      <c r="B32" s="38" t="s">
        <v>255</v>
      </c>
      <c r="C32" s="102">
        <v>750000000</v>
      </c>
      <c r="D32" s="102">
        <v>2580829590</v>
      </c>
      <c r="E32" s="102">
        <v>1704830982</v>
      </c>
      <c r="F32" s="102">
        <v>1673238382</v>
      </c>
      <c r="G32" s="102">
        <v>1230454369</v>
      </c>
      <c r="H32" s="115">
        <v>64.833299999999994</v>
      </c>
      <c r="J32" s="97"/>
    </row>
    <row r="33" spans="1:10" ht="51" customHeight="1" x14ac:dyDescent="0.25">
      <c r="A33" s="37">
        <v>2021520010155</v>
      </c>
      <c r="B33" s="38" t="s">
        <v>256</v>
      </c>
      <c r="C33" s="102">
        <v>148200000</v>
      </c>
      <c r="D33" s="102">
        <v>183200000</v>
      </c>
      <c r="E33" s="102">
        <v>89200000</v>
      </c>
      <c r="F33" s="102">
        <v>89166657</v>
      </c>
      <c r="G33" s="102">
        <v>76800000</v>
      </c>
      <c r="H33" s="105">
        <v>48.671700000000001</v>
      </c>
      <c r="J33" s="97"/>
    </row>
    <row r="34" spans="1:10" ht="74.25" customHeight="1" x14ac:dyDescent="0.25">
      <c r="A34" s="37">
        <v>2022520010006</v>
      </c>
      <c r="B34" s="38" t="s">
        <v>257</v>
      </c>
      <c r="C34" s="102">
        <v>0</v>
      </c>
      <c r="D34" s="102">
        <v>3238950348</v>
      </c>
      <c r="E34" s="102">
        <v>1247648765.8499999</v>
      </c>
      <c r="F34" s="102">
        <v>860840557.42999995</v>
      </c>
      <c r="G34" s="102">
        <v>848840557.42999995</v>
      </c>
      <c r="H34" s="105">
        <v>26.5777</v>
      </c>
      <c r="J34" s="97"/>
    </row>
    <row r="35" spans="1:10" ht="24" customHeight="1" x14ac:dyDescent="0.25">
      <c r="A35" s="44" t="s">
        <v>410</v>
      </c>
      <c r="B35" s="44"/>
      <c r="C35" s="44"/>
      <c r="D35" s="32">
        <f>SUM(D36:D41)</f>
        <v>4723792882</v>
      </c>
      <c r="E35" s="32">
        <f t="shared" ref="E35:G35" si="5">SUM(E36:E41)</f>
        <v>3547380627</v>
      </c>
      <c r="F35" s="32">
        <f t="shared" si="5"/>
        <v>3485421950</v>
      </c>
      <c r="G35" s="32">
        <f t="shared" si="5"/>
        <v>2977256433</v>
      </c>
      <c r="H35" s="110">
        <f>AVERAGE(H36:H41)</f>
        <v>62.003516666666663</v>
      </c>
      <c r="J35" s="97"/>
    </row>
    <row r="36" spans="1:10" ht="45" customHeight="1" x14ac:dyDescent="0.25">
      <c r="A36" s="37">
        <v>2021520010093</v>
      </c>
      <c r="B36" s="38" t="s">
        <v>258</v>
      </c>
      <c r="C36" s="102">
        <v>370000000</v>
      </c>
      <c r="D36" s="102">
        <v>370000000</v>
      </c>
      <c r="E36" s="102">
        <v>212026464</v>
      </c>
      <c r="F36" s="102">
        <v>207074827</v>
      </c>
      <c r="G36" s="102">
        <v>176737776</v>
      </c>
      <c r="H36" s="105">
        <v>55.966099999999997</v>
      </c>
      <c r="J36" s="98"/>
    </row>
    <row r="37" spans="1:10" ht="45" customHeight="1" x14ac:dyDescent="0.25">
      <c r="A37" s="37">
        <v>2021520010096</v>
      </c>
      <c r="B37" s="38" t="s">
        <v>259</v>
      </c>
      <c r="C37" s="102">
        <v>1300000000</v>
      </c>
      <c r="D37" s="102">
        <v>1245000000</v>
      </c>
      <c r="E37" s="102">
        <v>900900000</v>
      </c>
      <c r="F37" s="102">
        <v>877100000</v>
      </c>
      <c r="G37" s="102">
        <v>802100000</v>
      </c>
      <c r="H37" s="115">
        <v>70.449700000000007</v>
      </c>
      <c r="J37" s="97"/>
    </row>
    <row r="38" spans="1:10" ht="45" customHeight="1" x14ac:dyDescent="0.25">
      <c r="A38" s="37">
        <v>2021520010098</v>
      </c>
      <c r="B38" s="38" t="s">
        <v>260</v>
      </c>
      <c r="C38" s="102">
        <v>1465000000</v>
      </c>
      <c r="D38" s="102">
        <v>2165000000</v>
      </c>
      <c r="E38" s="102">
        <v>1817704163</v>
      </c>
      <c r="F38" s="102">
        <v>1815881123</v>
      </c>
      <c r="G38" s="102">
        <v>1460638891</v>
      </c>
      <c r="H38" s="115">
        <v>83.874399999999994</v>
      </c>
      <c r="J38" s="97"/>
    </row>
    <row r="39" spans="1:10" ht="45" customHeight="1" x14ac:dyDescent="0.25">
      <c r="A39" s="37">
        <v>2021520010099</v>
      </c>
      <c r="B39" s="38" t="s">
        <v>261</v>
      </c>
      <c r="C39" s="102">
        <v>315000000</v>
      </c>
      <c r="D39" s="102">
        <v>325000000</v>
      </c>
      <c r="E39" s="102">
        <v>272450000</v>
      </c>
      <c r="F39" s="102">
        <v>266750000</v>
      </c>
      <c r="G39" s="102">
        <v>257000000</v>
      </c>
      <c r="H39" s="115">
        <v>82.076899999999995</v>
      </c>
      <c r="J39" s="97"/>
    </row>
    <row r="40" spans="1:10" ht="45" customHeight="1" x14ac:dyDescent="0.25">
      <c r="A40" s="37">
        <v>2021520010102</v>
      </c>
      <c r="B40" s="38" t="s">
        <v>262</v>
      </c>
      <c r="C40" s="102">
        <v>400000000</v>
      </c>
      <c r="D40" s="102">
        <v>400000000</v>
      </c>
      <c r="E40" s="102">
        <v>344300000</v>
      </c>
      <c r="F40" s="102">
        <v>318616000</v>
      </c>
      <c r="G40" s="102">
        <v>280779766</v>
      </c>
      <c r="H40" s="115">
        <v>79.653999999999996</v>
      </c>
      <c r="J40" s="97"/>
    </row>
    <row r="41" spans="1:10" ht="59.25" customHeight="1" x14ac:dyDescent="0.25">
      <c r="A41" s="37">
        <v>2022520010018</v>
      </c>
      <c r="B41" s="38" t="s">
        <v>263</v>
      </c>
      <c r="C41" s="102">
        <v>0</v>
      </c>
      <c r="D41" s="102">
        <v>218792882</v>
      </c>
      <c r="E41" s="102">
        <v>0</v>
      </c>
      <c r="F41" s="102">
        <v>0</v>
      </c>
      <c r="G41" s="102">
        <v>0</v>
      </c>
      <c r="H41" s="106">
        <v>0</v>
      </c>
      <c r="J41" s="97"/>
    </row>
    <row r="42" spans="1:10" ht="24" customHeight="1" x14ac:dyDescent="0.25">
      <c r="A42" s="44" t="s">
        <v>46</v>
      </c>
      <c r="B42" s="44"/>
      <c r="C42" s="44"/>
      <c r="D42" s="32">
        <f>SUM(D43:D45)</f>
        <v>28877659162.200001</v>
      </c>
      <c r="E42" s="32">
        <f t="shared" ref="E42:G42" si="6">SUM(E43:E45)</f>
        <v>10481139124</v>
      </c>
      <c r="F42" s="32">
        <f t="shared" si="6"/>
        <v>10481139124</v>
      </c>
      <c r="G42" s="32">
        <f t="shared" si="6"/>
        <v>8965800093</v>
      </c>
      <c r="H42" s="110">
        <f>+AVERAGE(H43:H45)</f>
        <v>44.500766666666664</v>
      </c>
      <c r="J42" s="97"/>
    </row>
    <row r="43" spans="1:10" ht="45.75" customHeight="1" x14ac:dyDescent="0.25">
      <c r="A43" s="37">
        <v>2021520010170</v>
      </c>
      <c r="B43" s="38" t="s">
        <v>264</v>
      </c>
      <c r="C43" s="102">
        <v>12335334180</v>
      </c>
      <c r="D43" s="102">
        <v>16165934180</v>
      </c>
      <c r="E43" s="102">
        <v>9773571349</v>
      </c>
      <c r="F43" s="102">
        <v>9773571349</v>
      </c>
      <c r="G43" s="102">
        <v>8326371718</v>
      </c>
      <c r="H43" s="115">
        <v>60.457799999999999</v>
      </c>
      <c r="J43" s="98"/>
    </row>
    <row r="44" spans="1:10" ht="45.75" customHeight="1" x14ac:dyDescent="0.25">
      <c r="A44" s="37">
        <v>2021520010180</v>
      </c>
      <c r="B44" s="38" t="s">
        <v>265</v>
      </c>
      <c r="C44" s="102">
        <v>714952875</v>
      </c>
      <c r="D44" s="102">
        <v>882352875</v>
      </c>
      <c r="E44" s="102">
        <v>639428375</v>
      </c>
      <c r="F44" s="102">
        <v>639428375</v>
      </c>
      <c r="G44" s="102">
        <v>639428375</v>
      </c>
      <c r="H44" s="115">
        <v>72.468500000000006</v>
      </c>
      <c r="J44" s="97"/>
    </row>
    <row r="45" spans="1:10" ht="45.75" customHeight="1" x14ac:dyDescent="0.25">
      <c r="A45" s="37">
        <v>2022520010005</v>
      </c>
      <c r="B45" s="38" t="s">
        <v>266</v>
      </c>
      <c r="C45" s="102">
        <v>11829372107</v>
      </c>
      <c r="D45" s="102">
        <v>11829372107.200001</v>
      </c>
      <c r="E45" s="102">
        <v>68139400</v>
      </c>
      <c r="F45" s="102">
        <v>68139400</v>
      </c>
      <c r="G45" s="102">
        <v>0</v>
      </c>
      <c r="H45" s="106">
        <v>0.57599999999999996</v>
      </c>
      <c r="J45" s="97"/>
    </row>
    <row r="46" spans="1:10" ht="24" customHeight="1" x14ac:dyDescent="0.25">
      <c r="A46" s="44" t="s">
        <v>5</v>
      </c>
      <c r="B46" s="44"/>
      <c r="C46" s="44"/>
      <c r="D46" s="32">
        <f>D47</f>
        <v>21462553245</v>
      </c>
      <c r="E46" s="32">
        <f t="shared" ref="E46:H46" si="7">E47</f>
        <v>21332553245</v>
      </c>
      <c r="F46" s="32">
        <f t="shared" si="7"/>
        <v>21332553245</v>
      </c>
      <c r="G46" s="32">
        <f t="shared" si="7"/>
        <v>20396331001</v>
      </c>
      <c r="H46" s="103">
        <f t="shared" si="7"/>
        <v>99.394199999999998</v>
      </c>
      <c r="J46" s="97"/>
    </row>
    <row r="47" spans="1:10" ht="54.75" customHeight="1" x14ac:dyDescent="0.25">
      <c r="A47" s="22">
        <v>2021520010239</v>
      </c>
      <c r="B47" s="39" t="s">
        <v>267</v>
      </c>
      <c r="C47" s="40">
        <v>20599920000</v>
      </c>
      <c r="D47" s="40">
        <v>21462553245</v>
      </c>
      <c r="E47" s="40">
        <v>21332553245</v>
      </c>
      <c r="F47" s="40">
        <v>21332553245</v>
      </c>
      <c r="G47" s="40">
        <v>20396331001</v>
      </c>
      <c r="H47" s="111">
        <v>99.394199999999998</v>
      </c>
      <c r="J47" s="96"/>
    </row>
    <row r="48" spans="1:10" ht="30" customHeight="1" x14ac:dyDescent="0.25">
      <c r="A48" s="91" t="s">
        <v>51</v>
      </c>
      <c r="B48" s="92"/>
      <c r="C48" s="93"/>
      <c r="D48" s="90" t="s">
        <v>230</v>
      </c>
      <c r="E48" s="90" t="s">
        <v>231</v>
      </c>
      <c r="F48" s="90" t="s">
        <v>232</v>
      </c>
      <c r="G48" s="90" t="s">
        <v>233</v>
      </c>
      <c r="H48" s="107" t="s">
        <v>418</v>
      </c>
      <c r="J48" s="97"/>
    </row>
    <row r="49" spans="1:10" ht="30" customHeight="1" x14ac:dyDescent="0.25">
      <c r="A49" s="42" t="s">
        <v>422</v>
      </c>
      <c r="B49" s="42" t="s">
        <v>11</v>
      </c>
      <c r="C49" s="90" t="s">
        <v>229</v>
      </c>
      <c r="D49" s="94">
        <f>+(D50+D52+D54+D56+D60+D62+D64+D66+D68+D70+D73+D81+D92+D94+D114)</f>
        <v>69367438340.550003</v>
      </c>
      <c r="E49" s="94">
        <f>+(E50+E52+E54+E56+E60+E62+E64+E66+E68+E70+E73+E81+E92+E94+E114)</f>
        <v>59440145322.220001</v>
      </c>
      <c r="F49" s="94">
        <f>+(F50+F52+F54+F56+F60+F62+F64+F66+F68+F70+F73+F81+F92+F94+F114)</f>
        <v>42173306381.200005</v>
      </c>
      <c r="G49" s="94">
        <f>+(G50+G52+G54+G56+G60+G62+G64+G66+G68+G70+G73+G81+G92+G94+G114)</f>
        <v>34110654938.769997</v>
      </c>
      <c r="H49" s="108">
        <f>+(H50+H52+H54+H56+H60+H62+H64+H66+H68+H70+H73+H81+H92+H94+H114)/15</f>
        <v>84.483381562067564</v>
      </c>
      <c r="J49" s="99"/>
    </row>
    <row r="50" spans="1:10" ht="24" customHeight="1" x14ac:dyDescent="0.25">
      <c r="A50" s="54" t="s">
        <v>411</v>
      </c>
      <c r="B50" s="54"/>
      <c r="C50" s="54"/>
      <c r="D50" s="32">
        <f>D51</f>
        <v>290280000</v>
      </c>
      <c r="E50" s="32">
        <f t="shared" ref="E50:H50" si="8">E51</f>
        <v>287480000</v>
      </c>
      <c r="F50" s="32">
        <f t="shared" si="8"/>
        <v>287480000</v>
      </c>
      <c r="G50" s="32">
        <f t="shared" si="8"/>
        <v>287480000</v>
      </c>
      <c r="H50" s="103">
        <f t="shared" si="8"/>
        <v>99.035399999999996</v>
      </c>
      <c r="J50" s="100"/>
    </row>
    <row r="51" spans="1:10" ht="71.25" customHeight="1" x14ac:dyDescent="0.25">
      <c r="A51" s="37">
        <v>2021520010121</v>
      </c>
      <c r="B51" s="38" t="s">
        <v>268</v>
      </c>
      <c r="C51" s="102">
        <v>200000000</v>
      </c>
      <c r="D51" s="102">
        <v>290280000</v>
      </c>
      <c r="E51" s="102">
        <v>287480000</v>
      </c>
      <c r="F51" s="102">
        <v>287480000</v>
      </c>
      <c r="G51" s="102">
        <v>287480000</v>
      </c>
      <c r="H51" s="104">
        <v>99.035399999999996</v>
      </c>
      <c r="J51" s="97"/>
    </row>
    <row r="52" spans="1:10" ht="24" customHeight="1" x14ac:dyDescent="0.25">
      <c r="A52" s="44" t="s">
        <v>53</v>
      </c>
      <c r="B52" s="44"/>
      <c r="C52" s="44"/>
      <c r="D52" s="32">
        <f>D53</f>
        <v>580000000</v>
      </c>
      <c r="E52" s="32">
        <f t="shared" ref="E52:H52" si="9">E53</f>
        <v>535000000</v>
      </c>
      <c r="F52" s="32">
        <f t="shared" si="9"/>
        <v>534998200</v>
      </c>
      <c r="G52" s="32">
        <f t="shared" si="9"/>
        <v>533800000</v>
      </c>
      <c r="H52" s="103">
        <f t="shared" si="9"/>
        <v>92.241</v>
      </c>
      <c r="J52" s="100"/>
    </row>
    <row r="53" spans="1:10" ht="51" customHeight="1" x14ac:dyDescent="0.25">
      <c r="A53" s="37">
        <v>2021520010223</v>
      </c>
      <c r="B53" s="38" t="s">
        <v>269</v>
      </c>
      <c r="C53" s="102">
        <v>150000000</v>
      </c>
      <c r="D53" s="102">
        <v>580000000</v>
      </c>
      <c r="E53" s="102">
        <v>535000000</v>
      </c>
      <c r="F53" s="102">
        <v>534998200</v>
      </c>
      <c r="G53" s="102">
        <v>533800000</v>
      </c>
      <c r="H53" s="104">
        <v>92.241</v>
      </c>
      <c r="J53" s="97"/>
    </row>
    <row r="54" spans="1:10" ht="24" customHeight="1" x14ac:dyDescent="0.25">
      <c r="A54" s="44" t="s">
        <v>412</v>
      </c>
      <c r="B54" s="44"/>
      <c r="C54" s="44"/>
      <c r="D54" s="32">
        <f>D55</f>
        <v>900000000</v>
      </c>
      <c r="E54" s="32">
        <f t="shared" ref="E54:H54" si="10">E55</f>
        <v>900000000</v>
      </c>
      <c r="F54" s="32">
        <f t="shared" si="10"/>
        <v>852100000</v>
      </c>
      <c r="G54" s="32">
        <f t="shared" si="10"/>
        <v>47900000</v>
      </c>
      <c r="H54" s="103">
        <f t="shared" si="10"/>
        <v>94.677700000000002</v>
      </c>
      <c r="J54" s="100"/>
    </row>
    <row r="55" spans="1:10" ht="42.75" customHeight="1" x14ac:dyDescent="0.25">
      <c r="A55" s="22">
        <v>2021520010106</v>
      </c>
      <c r="B55" s="39" t="s">
        <v>270</v>
      </c>
      <c r="C55" s="40">
        <v>900000000</v>
      </c>
      <c r="D55" s="40">
        <v>900000000</v>
      </c>
      <c r="E55" s="40">
        <v>900000000</v>
      </c>
      <c r="F55" s="40">
        <v>852100000</v>
      </c>
      <c r="G55" s="40">
        <v>47900000</v>
      </c>
      <c r="H55" s="111">
        <v>94.677700000000002</v>
      </c>
      <c r="J55" s="97"/>
    </row>
    <row r="56" spans="1:10" ht="24" customHeight="1" x14ac:dyDescent="0.25">
      <c r="A56" s="44" t="s">
        <v>413</v>
      </c>
      <c r="B56" s="44"/>
      <c r="C56" s="44"/>
      <c r="D56" s="32">
        <f>SUM(D57:D59)</f>
        <v>2912692394.1300001</v>
      </c>
      <c r="E56" s="32">
        <f t="shared" ref="E56:G56" si="11">SUM(E57:E59)</f>
        <v>1439972978.6099999</v>
      </c>
      <c r="F56" s="32">
        <f t="shared" si="11"/>
        <v>1254713748.6100001</v>
      </c>
      <c r="G56" s="32">
        <f t="shared" si="11"/>
        <v>1204712469.6100001</v>
      </c>
      <c r="H56" s="110">
        <f t="shared" ref="H56" si="12">AVERAGE(H57:H59)</f>
        <v>61.5062</v>
      </c>
      <c r="J56" s="98"/>
    </row>
    <row r="57" spans="1:10" ht="42" customHeight="1" x14ac:dyDescent="0.25">
      <c r="A57" s="37">
        <v>2021520010233</v>
      </c>
      <c r="B57" s="38" t="s">
        <v>271</v>
      </c>
      <c r="C57" s="102">
        <v>1950540000</v>
      </c>
      <c r="D57" s="102">
        <v>2453692394.1300001</v>
      </c>
      <c r="E57" s="102">
        <v>1137716396.6099999</v>
      </c>
      <c r="F57" s="102">
        <v>959466396.61000001</v>
      </c>
      <c r="G57" s="102">
        <v>929566396.61000001</v>
      </c>
      <c r="H57" s="105">
        <v>39.102899999999998</v>
      </c>
      <c r="J57" s="97"/>
    </row>
    <row r="58" spans="1:10" ht="42" customHeight="1" x14ac:dyDescent="0.25">
      <c r="A58" s="37">
        <v>2021520010234</v>
      </c>
      <c r="B58" s="38" t="s">
        <v>272</v>
      </c>
      <c r="C58" s="102">
        <v>159000000</v>
      </c>
      <c r="D58" s="102">
        <v>159000000</v>
      </c>
      <c r="E58" s="102">
        <v>159000000</v>
      </c>
      <c r="F58" s="102">
        <v>159000000</v>
      </c>
      <c r="G58" s="102">
        <v>159000000</v>
      </c>
      <c r="H58" s="104">
        <v>100</v>
      </c>
      <c r="J58" s="97"/>
    </row>
    <row r="59" spans="1:10" ht="42" customHeight="1" x14ac:dyDescent="0.25">
      <c r="A59" s="37">
        <v>2021520010235</v>
      </c>
      <c r="B59" s="38" t="s">
        <v>273</v>
      </c>
      <c r="C59" s="102">
        <v>300000000</v>
      </c>
      <c r="D59" s="102">
        <v>300000000</v>
      </c>
      <c r="E59" s="102">
        <v>143256582</v>
      </c>
      <c r="F59" s="102">
        <v>136247352</v>
      </c>
      <c r="G59" s="102">
        <v>116146073</v>
      </c>
      <c r="H59" s="105">
        <v>45.415700000000001</v>
      </c>
      <c r="J59" s="97"/>
    </row>
    <row r="60" spans="1:10" ht="24" customHeight="1" x14ac:dyDescent="0.25">
      <c r="A60" s="44" t="s">
        <v>414</v>
      </c>
      <c r="B60" s="44"/>
      <c r="C60" s="44"/>
      <c r="D60" s="32">
        <f>D61</f>
        <v>150000000</v>
      </c>
      <c r="E60" s="32">
        <f>E61</f>
        <v>150000000</v>
      </c>
      <c r="F60" s="32">
        <f>F61</f>
        <v>149616666</v>
      </c>
      <c r="G60" s="32">
        <f t="shared" ref="G60:H60" si="13">G61</f>
        <v>149616666</v>
      </c>
      <c r="H60" s="103">
        <f t="shared" si="13"/>
        <v>99.744399999999999</v>
      </c>
      <c r="J60" s="96"/>
    </row>
    <row r="61" spans="1:10" ht="39" x14ac:dyDescent="0.25">
      <c r="A61" s="37">
        <v>2021520010238</v>
      </c>
      <c r="B61" s="38" t="s">
        <v>274</v>
      </c>
      <c r="C61" s="102">
        <v>150000000</v>
      </c>
      <c r="D61" s="102">
        <v>150000000</v>
      </c>
      <c r="E61" s="102">
        <v>150000000</v>
      </c>
      <c r="F61" s="102">
        <v>149616666</v>
      </c>
      <c r="G61" s="102">
        <v>149616666</v>
      </c>
      <c r="H61" s="104">
        <v>99.744399999999999</v>
      </c>
      <c r="J61" s="97"/>
    </row>
    <row r="62" spans="1:10" ht="24" customHeight="1" x14ac:dyDescent="0.25">
      <c r="A62" s="44" t="s">
        <v>60</v>
      </c>
      <c r="B62" s="44"/>
      <c r="C62" s="44"/>
      <c r="D62" s="32">
        <f>D63</f>
        <v>160000000</v>
      </c>
      <c r="E62" s="32">
        <f t="shared" ref="E62:H62" si="14">E63</f>
        <v>160000000</v>
      </c>
      <c r="F62" s="32">
        <f t="shared" si="14"/>
        <v>160000000</v>
      </c>
      <c r="G62" s="32">
        <f t="shared" si="14"/>
        <v>160000000</v>
      </c>
      <c r="H62" s="103">
        <f t="shared" si="14"/>
        <v>100</v>
      </c>
      <c r="J62" s="96"/>
    </row>
    <row r="63" spans="1:10" ht="51.75" x14ac:dyDescent="0.25">
      <c r="A63" s="22">
        <v>2021520010104</v>
      </c>
      <c r="B63" s="39" t="s">
        <v>275</v>
      </c>
      <c r="C63" s="40">
        <v>150000000</v>
      </c>
      <c r="D63" s="40">
        <v>160000000</v>
      </c>
      <c r="E63" s="40">
        <v>160000000</v>
      </c>
      <c r="F63" s="40">
        <v>160000000</v>
      </c>
      <c r="G63" s="40">
        <v>160000000</v>
      </c>
      <c r="H63" s="111">
        <v>100</v>
      </c>
      <c r="J63" s="97"/>
    </row>
    <row r="64" spans="1:10" ht="24" customHeight="1" x14ac:dyDescent="0.25">
      <c r="A64" s="44" t="s">
        <v>415</v>
      </c>
      <c r="B64" s="44"/>
      <c r="C64" s="44"/>
      <c r="D64" s="32">
        <f>D65</f>
        <v>1230489500</v>
      </c>
      <c r="E64" s="32">
        <f t="shared" ref="E64:H64" si="15">E65</f>
        <v>1001621300</v>
      </c>
      <c r="F64" s="32">
        <f t="shared" si="15"/>
        <v>1001621300</v>
      </c>
      <c r="G64" s="32">
        <f t="shared" si="15"/>
        <v>1001621300</v>
      </c>
      <c r="H64" s="103">
        <f t="shared" si="15"/>
        <v>81.400199999999998</v>
      </c>
      <c r="J64" s="96"/>
    </row>
    <row r="65" spans="1:10" ht="42.75" customHeight="1" x14ac:dyDescent="0.25">
      <c r="A65" s="37">
        <v>2021520010240</v>
      </c>
      <c r="B65" s="38" t="s">
        <v>276</v>
      </c>
      <c r="C65" s="102">
        <v>100000000</v>
      </c>
      <c r="D65" s="102">
        <v>1230489500</v>
      </c>
      <c r="E65" s="102">
        <v>1001621300</v>
      </c>
      <c r="F65" s="102">
        <v>1001621300</v>
      </c>
      <c r="G65" s="102">
        <v>1001621300</v>
      </c>
      <c r="H65" s="115">
        <v>81.400199999999998</v>
      </c>
      <c r="J65" s="97"/>
    </row>
    <row r="66" spans="1:10" ht="24" customHeight="1" x14ac:dyDescent="0.25">
      <c r="A66" s="44" t="s">
        <v>223</v>
      </c>
      <c r="B66" s="44"/>
      <c r="C66" s="44"/>
      <c r="D66" s="32">
        <f>D67</f>
        <v>887000000</v>
      </c>
      <c r="E66" s="32">
        <f t="shared" ref="E66:H66" si="16">E67</f>
        <v>886391000</v>
      </c>
      <c r="F66" s="32">
        <f t="shared" si="16"/>
        <v>879601385.76999998</v>
      </c>
      <c r="G66" s="32">
        <f t="shared" si="16"/>
        <v>768574094.34000003</v>
      </c>
      <c r="H66" s="103">
        <f t="shared" si="16"/>
        <v>99.165800000000004</v>
      </c>
      <c r="J66" s="96"/>
    </row>
    <row r="67" spans="1:10" ht="45" customHeight="1" x14ac:dyDescent="0.25">
      <c r="A67" s="22">
        <v>2021520010218</v>
      </c>
      <c r="B67" s="39" t="s">
        <v>277</v>
      </c>
      <c r="C67" s="40">
        <v>747000000</v>
      </c>
      <c r="D67" s="40">
        <v>887000000</v>
      </c>
      <c r="E67" s="40">
        <v>886391000</v>
      </c>
      <c r="F67" s="40">
        <v>879601385.76999998</v>
      </c>
      <c r="G67" s="40">
        <v>768574094.34000003</v>
      </c>
      <c r="H67" s="111">
        <v>99.165800000000004</v>
      </c>
      <c r="J67" s="97"/>
    </row>
    <row r="68" spans="1:10" ht="24" customHeight="1" x14ac:dyDescent="0.25">
      <c r="A68" s="44" t="s">
        <v>419</v>
      </c>
      <c r="B68" s="44"/>
      <c r="C68" s="44"/>
      <c r="D68" s="32">
        <f>D69</f>
        <v>225000000</v>
      </c>
      <c r="E68" s="32">
        <f t="shared" ref="E68:H68" si="17">E69</f>
        <v>222969384</v>
      </c>
      <c r="F68" s="32">
        <f t="shared" si="17"/>
        <v>222969384</v>
      </c>
      <c r="G68" s="32">
        <f t="shared" si="17"/>
        <v>222969384</v>
      </c>
      <c r="H68" s="103">
        <f t="shared" si="17"/>
        <v>99.097499999999997</v>
      </c>
      <c r="J68" s="96"/>
    </row>
    <row r="69" spans="1:10" ht="35.25" customHeight="1" x14ac:dyDescent="0.25">
      <c r="A69" s="37">
        <v>2021520010126</v>
      </c>
      <c r="B69" s="38" t="s">
        <v>278</v>
      </c>
      <c r="C69" s="102">
        <v>225000000</v>
      </c>
      <c r="D69" s="102">
        <v>225000000</v>
      </c>
      <c r="E69" s="102">
        <v>222969384</v>
      </c>
      <c r="F69" s="102">
        <v>222969384</v>
      </c>
      <c r="G69" s="102">
        <v>222969384</v>
      </c>
      <c r="H69" s="104">
        <v>99.097499999999997</v>
      </c>
      <c r="J69" s="97"/>
    </row>
    <row r="70" spans="1:10" ht="24" customHeight="1" x14ac:dyDescent="0.25">
      <c r="A70" s="44" t="s">
        <v>65</v>
      </c>
      <c r="B70" s="44"/>
      <c r="C70" s="44"/>
      <c r="D70" s="32">
        <f>SUM(D71:D72)</f>
        <v>1248400000</v>
      </c>
      <c r="E70" s="32">
        <f t="shared" ref="E70:G70" si="18">SUM(E71:E72)</f>
        <v>1189714530.73</v>
      </c>
      <c r="F70" s="32">
        <f t="shared" si="18"/>
        <v>1179134122.3900001</v>
      </c>
      <c r="G70" s="32">
        <f t="shared" si="18"/>
        <v>1062126556.29</v>
      </c>
      <c r="H70" s="109">
        <f>AVERAGE(H71:H72)</f>
        <v>93.921949999999995</v>
      </c>
      <c r="J70" s="96"/>
    </row>
    <row r="71" spans="1:10" ht="51.75" x14ac:dyDescent="0.25">
      <c r="A71" s="22">
        <v>2021520010109</v>
      </c>
      <c r="B71" s="39" t="s">
        <v>279</v>
      </c>
      <c r="C71" s="40">
        <v>110000000</v>
      </c>
      <c r="D71" s="40">
        <v>110000000</v>
      </c>
      <c r="E71" s="40">
        <v>102607000</v>
      </c>
      <c r="F71" s="40">
        <v>102607000</v>
      </c>
      <c r="G71" s="40">
        <v>87375000</v>
      </c>
      <c r="H71" s="111">
        <v>93.278999999999996</v>
      </c>
      <c r="J71" s="97"/>
    </row>
    <row r="72" spans="1:10" ht="51.75" x14ac:dyDescent="0.25">
      <c r="A72" s="22">
        <v>2021520010210</v>
      </c>
      <c r="B72" s="39" t="s">
        <v>280</v>
      </c>
      <c r="C72" s="40">
        <v>1248400000</v>
      </c>
      <c r="D72" s="40">
        <v>1138400000</v>
      </c>
      <c r="E72" s="40">
        <v>1087107530.73</v>
      </c>
      <c r="F72" s="40">
        <v>1076527122.3900001</v>
      </c>
      <c r="G72" s="40">
        <v>974751556.28999996</v>
      </c>
      <c r="H72" s="111">
        <v>94.564899999999994</v>
      </c>
      <c r="J72" s="97"/>
    </row>
    <row r="73" spans="1:10" ht="24" customHeight="1" x14ac:dyDescent="0.25">
      <c r="A73" s="44" t="s">
        <v>68</v>
      </c>
      <c r="B73" s="44"/>
      <c r="C73" s="44"/>
      <c r="D73" s="32">
        <f>SUM(D74:D80)</f>
        <v>2086000000</v>
      </c>
      <c r="E73" s="32">
        <f t="shared" ref="E73:G73" si="19">SUM(E74:E80)</f>
        <v>1902790670.1700001</v>
      </c>
      <c r="F73" s="32">
        <f t="shared" si="19"/>
        <v>1835200272.1700001</v>
      </c>
      <c r="G73" s="32">
        <f t="shared" si="19"/>
        <v>1825323091.1700001</v>
      </c>
      <c r="H73" s="110">
        <f>AVERAGE(H74:H80)</f>
        <v>87.764914285714298</v>
      </c>
      <c r="J73" s="98"/>
    </row>
    <row r="74" spans="1:10" ht="48" customHeight="1" x14ac:dyDescent="0.25">
      <c r="A74" s="37">
        <v>2021520010139</v>
      </c>
      <c r="B74" s="38" t="s">
        <v>281</v>
      </c>
      <c r="C74" s="102">
        <v>100000000</v>
      </c>
      <c r="D74" s="102">
        <v>100000000</v>
      </c>
      <c r="E74" s="102">
        <v>84225000</v>
      </c>
      <c r="F74" s="102">
        <v>84225000</v>
      </c>
      <c r="G74" s="102">
        <v>82650000</v>
      </c>
      <c r="H74" s="115">
        <v>84.224999999999994</v>
      </c>
      <c r="J74" s="97"/>
    </row>
    <row r="75" spans="1:10" ht="48" customHeight="1" x14ac:dyDescent="0.25">
      <c r="A75" s="37">
        <v>2021520010186</v>
      </c>
      <c r="B75" s="38" t="s">
        <v>282</v>
      </c>
      <c r="C75" s="102">
        <v>240000000</v>
      </c>
      <c r="D75" s="102">
        <v>240000000</v>
      </c>
      <c r="E75" s="102">
        <v>219502181</v>
      </c>
      <c r="F75" s="102">
        <v>219502181</v>
      </c>
      <c r="G75" s="102">
        <v>211200000</v>
      </c>
      <c r="H75" s="104">
        <v>91.459199999999996</v>
      </c>
      <c r="J75" s="97"/>
    </row>
    <row r="76" spans="1:10" ht="48" customHeight="1" x14ac:dyDescent="0.25">
      <c r="A76" s="37">
        <v>2021520010202</v>
      </c>
      <c r="B76" s="38" t="s">
        <v>283</v>
      </c>
      <c r="C76" s="102">
        <v>300000000</v>
      </c>
      <c r="D76" s="102">
        <v>348200000</v>
      </c>
      <c r="E76" s="102">
        <v>250838708.16999999</v>
      </c>
      <c r="F76" s="102">
        <v>183248310.16999999</v>
      </c>
      <c r="G76" s="102">
        <v>183248310.16999999</v>
      </c>
      <c r="H76" s="105">
        <v>52.627299999999998</v>
      </c>
      <c r="J76" s="97"/>
    </row>
    <row r="77" spans="1:10" ht="57" customHeight="1" x14ac:dyDescent="0.25">
      <c r="A77" s="37">
        <v>2021520010205</v>
      </c>
      <c r="B77" s="38" t="s">
        <v>284</v>
      </c>
      <c r="C77" s="102">
        <v>0</v>
      </c>
      <c r="D77" s="102">
        <v>536000000</v>
      </c>
      <c r="E77" s="102">
        <v>520200000</v>
      </c>
      <c r="F77" s="102">
        <v>520200000</v>
      </c>
      <c r="G77" s="102">
        <v>520200000</v>
      </c>
      <c r="H77" s="104">
        <v>97.052199999999999</v>
      </c>
      <c r="J77" s="97"/>
    </row>
    <row r="78" spans="1:10" ht="48" customHeight="1" x14ac:dyDescent="0.25">
      <c r="A78" s="37">
        <v>2021520010217</v>
      </c>
      <c r="B78" s="38" t="s">
        <v>285</v>
      </c>
      <c r="C78" s="102">
        <v>350000000</v>
      </c>
      <c r="D78" s="102">
        <v>510000000</v>
      </c>
      <c r="E78" s="102">
        <v>492424781</v>
      </c>
      <c r="F78" s="102">
        <v>492424781</v>
      </c>
      <c r="G78" s="102">
        <v>492424781</v>
      </c>
      <c r="H78" s="104">
        <v>96.553799999999995</v>
      </c>
      <c r="J78" s="97"/>
    </row>
    <row r="79" spans="1:10" ht="48" customHeight="1" x14ac:dyDescent="0.25">
      <c r="A79" s="37">
        <v>2021520010219</v>
      </c>
      <c r="B79" s="38" t="s">
        <v>286</v>
      </c>
      <c r="C79" s="102">
        <v>100000000</v>
      </c>
      <c r="D79" s="102">
        <v>214200000</v>
      </c>
      <c r="E79" s="102">
        <v>198000000</v>
      </c>
      <c r="F79" s="102">
        <v>198000000</v>
      </c>
      <c r="G79" s="102">
        <v>198000000</v>
      </c>
      <c r="H79" s="104">
        <v>92.436899999999994</v>
      </c>
      <c r="J79" s="97"/>
    </row>
    <row r="80" spans="1:10" ht="48" customHeight="1" x14ac:dyDescent="0.25">
      <c r="A80" s="37">
        <v>2021520010220</v>
      </c>
      <c r="B80" s="38" t="s">
        <v>287</v>
      </c>
      <c r="C80" s="102">
        <v>100000000</v>
      </c>
      <c r="D80" s="102">
        <v>137600000</v>
      </c>
      <c r="E80" s="102">
        <v>137600000</v>
      </c>
      <c r="F80" s="102">
        <v>137600000</v>
      </c>
      <c r="G80" s="102">
        <v>137600000</v>
      </c>
      <c r="H80" s="104">
        <v>100</v>
      </c>
      <c r="J80" s="97"/>
    </row>
    <row r="81" spans="1:10" ht="24" customHeight="1" x14ac:dyDescent="0.25">
      <c r="A81" s="44" t="s">
        <v>77</v>
      </c>
      <c r="B81" s="44"/>
      <c r="C81" s="44"/>
      <c r="D81" s="32">
        <f>SUM(D82:D91)</f>
        <v>11190751708</v>
      </c>
      <c r="E81" s="32">
        <f t="shared" ref="E81:G81" si="20">SUM(E82:E91)</f>
        <v>9755821586</v>
      </c>
      <c r="F81" s="32">
        <f t="shared" si="20"/>
        <v>9051274698</v>
      </c>
      <c r="G81" s="32">
        <f t="shared" si="20"/>
        <v>9051274698</v>
      </c>
      <c r="H81" s="109">
        <f>AVERAGE(H82:H91)</f>
        <v>85.927459999999996</v>
      </c>
      <c r="J81" s="98"/>
    </row>
    <row r="82" spans="1:10" ht="40.5" customHeight="1" x14ac:dyDescent="0.25">
      <c r="A82" s="37">
        <v>2021520010097</v>
      </c>
      <c r="B82" s="38" t="s">
        <v>288</v>
      </c>
      <c r="C82" s="102">
        <v>125150000</v>
      </c>
      <c r="D82" s="102">
        <v>130500000</v>
      </c>
      <c r="E82" s="102">
        <v>129500000</v>
      </c>
      <c r="F82" s="102">
        <v>129500000</v>
      </c>
      <c r="G82" s="102">
        <v>129500000</v>
      </c>
      <c r="H82" s="104">
        <v>99.233699999999999</v>
      </c>
      <c r="J82" s="97"/>
    </row>
    <row r="83" spans="1:10" ht="40.5" customHeight="1" x14ac:dyDescent="0.25">
      <c r="A83" s="37">
        <v>2021520010105</v>
      </c>
      <c r="B83" s="38" t="s">
        <v>289</v>
      </c>
      <c r="C83" s="102">
        <v>724000000</v>
      </c>
      <c r="D83" s="102">
        <v>1349750000</v>
      </c>
      <c r="E83" s="102">
        <v>1340936666</v>
      </c>
      <c r="F83" s="102">
        <v>1328136666</v>
      </c>
      <c r="G83" s="102">
        <v>1328136666</v>
      </c>
      <c r="H83" s="104">
        <v>98.398700000000005</v>
      </c>
      <c r="J83" s="97"/>
    </row>
    <row r="84" spans="1:10" ht="40.5" customHeight="1" x14ac:dyDescent="0.25">
      <c r="A84" s="37">
        <v>2021520010107</v>
      </c>
      <c r="B84" s="38" t="s">
        <v>290</v>
      </c>
      <c r="C84" s="102">
        <v>664853000</v>
      </c>
      <c r="D84" s="102">
        <v>889753000</v>
      </c>
      <c r="E84" s="102">
        <v>834150000</v>
      </c>
      <c r="F84" s="102">
        <v>712010080</v>
      </c>
      <c r="G84" s="102">
        <v>712010080</v>
      </c>
      <c r="H84" s="115">
        <v>80.023300000000006</v>
      </c>
      <c r="J84" s="97"/>
    </row>
    <row r="85" spans="1:10" ht="40.5" customHeight="1" x14ac:dyDescent="0.25">
      <c r="A85" s="37">
        <v>2021520010108</v>
      </c>
      <c r="B85" s="38" t="s">
        <v>291</v>
      </c>
      <c r="C85" s="102">
        <v>1371000000</v>
      </c>
      <c r="D85" s="102">
        <v>2643881708</v>
      </c>
      <c r="E85" s="102">
        <v>1384705474</v>
      </c>
      <c r="F85" s="102">
        <v>937600582</v>
      </c>
      <c r="G85" s="102">
        <v>937600582</v>
      </c>
      <c r="H85" s="105">
        <v>35.463000000000001</v>
      </c>
      <c r="J85" s="97"/>
    </row>
    <row r="86" spans="1:10" ht="40.5" customHeight="1" x14ac:dyDescent="0.25">
      <c r="A86" s="37">
        <v>2021520010112</v>
      </c>
      <c r="B86" s="38" t="s">
        <v>292</v>
      </c>
      <c r="C86" s="102">
        <v>100000000</v>
      </c>
      <c r="D86" s="102">
        <v>100000000</v>
      </c>
      <c r="E86" s="102">
        <v>74000000</v>
      </c>
      <c r="F86" s="102">
        <v>71285000</v>
      </c>
      <c r="G86" s="102">
        <v>71285000</v>
      </c>
      <c r="H86" s="115">
        <v>71.284999999999997</v>
      </c>
      <c r="J86" s="97"/>
    </row>
    <row r="87" spans="1:10" ht="40.5" customHeight="1" x14ac:dyDescent="0.25">
      <c r="A87" s="37">
        <v>2021520010114</v>
      </c>
      <c r="B87" s="38" t="s">
        <v>293</v>
      </c>
      <c r="C87" s="102">
        <v>7062200000</v>
      </c>
      <c r="D87" s="102">
        <v>921000000</v>
      </c>
      <c r="E87" s="102">
        <v>890999600</v>
      </c>
      <c r="F87" s="102">
        <v>806999600</v>
      </c>
      <c r="G87" s="102">
        <v>806999600</v>
      </c>
      <c r="H87" s="115">
        <v>87.622100000000003</v>
      </c>
      <c r="J87" s="97"/>
    </row>
    <row r="88" spans="1:10" ht="40.5" customHeight="1" x14ac:dyDescent="0.25">
      <c r="A88" s="37">
        <v>2021520010115</v>
      </c>
      <c r="B88" s="38" t="s">
        <v>294</v>
      </c>
      <c r="C88" s="102">
        <v>174700000</v>
      </c>
      <c r="D88" s="102">
        <v>188550000</v>
      </c>
      <c r="E88" s="102">
        <v>188550000</v>
      </c>
      <c r="F88" s="102">
        <v>180813867</v>
      </c>
      <c r="G88" s="102">
        <v>180813867</v>
      </c>
      <c r="H88" s="104">
        <v>95.897000000000006</v>
      </c>
      <c r="J88" s="97"/>
    </row>
    <row r="89" spans="1:10" ht="40.5" customHeight="1" x14ac:dyDescent="0.25">
      <c r="A89" s="37">
        <v>2021520010127</v>
      </c>
      <c r="B89" s="38" t="s">
        <v>295</v>
      </c>
      <c r="C89" s="102">
        <v>22000000</v>
      </c>
      <c r="D89" s="102">
        <v>640397000</v>
      </c>
      <c r="E89" s="102">
        <v>640397000</v>
      </c>
      <c r="F89" s="102">
        <v>625246903</v>
      </c>
      <c r="G89" s="102">
        <v>625246903</v>
      </c>
      <c r="H89" s="104">
        <v>97.634200000000007</v>
      </c>
      <c r="J89" s="97"/>
    </row>
    <row r="90" spans="1:10" ht="40.5" customHeight="1" x14ac:dyDescent="0.25">
      <c r="A90" s="37">
        <v>2021520010128</v>
      </c>
      <c r="B90" s="38" t="s">
        <v>296</v>
      </c>
      <c r="C90" s="102">
        <v>727750000</v>
      </c>
      <c r="D90" s="102">
        <v>905620000</v>
      </c>
      <c r="E90" s="102">
        <v>865350846</v>
      </c>
      <c r="F90" s="102">
        <v>852450000</v>
      </c>
      <c r="G90" s="102">
        <v>852450000</v>
      </c>
      <c r="H90" s="104">
        <v>94.128799999999998</v>
      </c>
      <c r="J90" s="97"/>
    </row>
    <row r="91" spans="1:10" ht="40.5" customHeight="1" x14ac:dyDescent="0.25">
      <c r="A91" s="37">
        <v>2021520010153</v>
      </c>
      <c r="B91" s="38" t="s">
        <v>297</v>
      </c>
      <c r="C91" s="102">
        <v>2075300000</v>
      </c>
      <c r="D91" s="102">
        <v>3421300000</v>
      </c>
      <c r="E91" s="102">
        <v>3407232000</v>
      </c>
      <c r="F91" s="102">
        <v>3407232000</v>
      </c>
      <c r="G91" s="102">
        <v>3407232000</v>
      </c>
      <c r="H91" s="104">
        <v>99.588800000000006</v>
      </c>
      <c r="J91" s="97"/>
    </row>
    <row r="92" spans="1:10" ht="24" customHeight="1" x14ac:dyDescent="0.25">
      <c r="A92" s="44" t="s">
        <v>88</v>
      </c>
      <c r="B92" s="44"/>
      <c r="C92" s="44"/>
      <c r="D92" s="32">
        <f>D93</f>
        <v>699000000</v>
      </c>
      <c r="E92" s="32">
        <f t="shared" ref="E92:H92" si="21">E93</f>
        <v>693500000</v>
      </c>
      <c r="F92" s="32">
        <f t="shared" si="21"/>
        <v>693500000</v>
      </c>
      <c r="G92" s="32">
        <f t="shared" si="21"/>
        <v>693500000</v>
      </c>
      <c r="H92" s="103">
        <f t="shared" si="21"/>
        <v>99.213099999999997</v>
      </c>
      <c r="J92" s="96"/>
    </row>
    <row r="93" spans="1:10" ht="42" customHeight="1" x14ac:dyDescent="0.25">
      <c r="A93" s="22">
        <v>2022520010002</v>
      </c>
      <c r="B93" s="39" t="s">
        <v>298</v>
      </c>
      <c r="C93" s="40">
        <v>100000000</v>
      </c>
      <c r="D93" s="40">
        <v>699000000</v>
      </c>
      <c r="E93" s="40">
        <v>693500000</v>
      </c>
      <c r="F93" s="40">
        <v>693500000</v>
      </c>
      <c r="G93" s="40">
        <v>693500000</v>
      </c>
      <c r="H93" s="111">
        <v>99.213099999999997</v>
      </c>
      <c r="J93" s="97"/>
    </row>
    <row r="94" spans="1:10" ht="24" customHeight="1" x14ac:dyDescent="0.25">
      <c r="A94" s="44" t="s">
        <v>224</v>
      </c>
      <c r="B94" s="44"/>
      <c r="C94" s="44"/>
      <c r="D94" s="32">
        <f>SUM(D95:D112)</f>
        <v>33077477779.510002</v>
      </c>
      <c r="E94" s="32">
        <f t="shared" ref="E94:G94" si="22">SUM(E95:E112)</f>
        <v>27587744519.260002</v>
      </c>
      <c r="F94" s="32">
        <f t="shared" si="22"/>
        <v>13505407481.01</v>
      </c>
      <c r="G94" s="32">
        <f t="shared" si="22"/>
        <v>10510334408.65</v>
      </c>
      <c r="H94" s="110">
        <f>AVERAGE(H95:H112)</f>
        <v>29.886622222222222</v>
      </c>
      <c r="J94" s="98"/>
    </row>
    <row r="95" spans="1:10" ht="42" customHeight="1" x14ac:dyDescent="0.25">
      <c r="A95" s="37">
        <v>2018520010318</v>
      </c>
      <c r="B95" s="38" t="s">
        <v>299</v>
      </c>
      <c r="C95" s="102">
        <v>0</v>
      </c>
      <c r="D95" s="102">
        <v>198237941.37</v>
      </c>
      <c r="E95" s="102">
        <v>0</v>
      </c>
      <c r="F95" s="102">
        <v>0</v>
      </c>
      <c r="G95" s="102">
        <v>0</v>
      </c>
      <c r="H95" s="106">
        <v>0</v>
      </c>
      <c r="J95" s="97"/>
    </row>
    <row r="96" spans="1:10" ht="42" customHeight="1" x14ac:dyDescent="0.25">
      <c r="A96" s="37">
        <v>2020520010091</v>
      </c>
      <c r="B96" s="38" t="s">
        <v>300</v>
      </c>
      <c r="C96" s="102">
        <v>5548710610</v>
      </c>
      <c r="D96" s="102">
        <v>1767078398.5899999</v>
      </c>
      <c r="E96" s="102">
        <v>1767078398</v>
      </c>
      <c r="F96" s="102">
        <v>1263886544.6400001</v>
      </c>
      <c r="G96" s="102">
        <v>610986414.72000003</v>
      </c>
      <c r="H96" s="115">
        <v>71.524000000000001</v>
      </c>
      <c r="J96" s="97"/>
    </row>
    <row r="97" spans="1:10" ht="42" customHeight="1" x14ac:dyDescent="0.25">
      <c r="A97" s="37">
        <v>2020520010094</v>
      </c>
      <c r="B97" s="38" t="s">
        <v>301</v>
      </c>
      <c r="C97" s="102">
        <v>0</v>
      </c>
      <c r="D97" s="102">
        <v>270780000</v>
      </c>
      <c r="E97" s="102">
        <v>0</v>
      </c>
      <c r="F97" s="102">
        <v>0</v>
      </c>
      <c r="G97" s="102">
        <v>0</v>
      </c>
      <c r="H97" s="106">
        <v>0</v>
      </c>
      <c r="J97" s="97"/>
    </row>
    <row r="98" spans="1:10" ht="42" customHeight="1" x14ac:dyDescent="0.25">
      <c r="A98" s="37">
        <v>2020520010111</v>
      </c>
      <c r="B98" s="38" t="s">
        <v>302</v>
      </c>
      <c r="C98" s="102">
        <v>151110067</v>
      </c>
      <c r="D98" s="102">
        <v>336833582.17000002</v>
      </c>
      <c r="E98" s="102">
        <v>208218887</v>
      </c>
      <c r="F98" s="102">
        <v>0</v>
      </c>
      <c r="G98" s="102">
        <v>0</v>
      </c>
      <c r="H98" s="106">
        <v>0</v>
      </c>
      <c r="J98" s="97"/>
    </row>
    <row r="99" spans="1:10" ht="42" customHeight="1" x14ac:dyDescent="0.25">
      <c r="A99" s="37">
        <v>2020520010116</v>
      </c>
      <c r="B99" s="38" t="s">
        <v>303</v>
      </c>
      <c r="C99" s="102">
        <v>0</v>
      </c>
      <c r="D99" s="102">
        <v>1468124888.1600001</v>
      </c>
      <c r="E99" s="102">
        <v>1468124888.1600001</v>
      </c>
      <c r="F99" s="102">
        <v>1463636999.8800001</v>
      </c>
      <c r="G99" s="102">
        <v>1463636999.8800001</v>
      </c>
      <c r="H99" s="104">
        <v>99.694299999999998</v>
      </c>
      <c r="J99" s="97"/>
    </row>
    <row r="100" spans="1:10" ht="42" customHeight="1" x14ac:dyDescent="0.25">
      <c r="A100" s="37">
        <v>2021520010031</v>
      </c>
      <c r="B100" s="38" t="s">
        <v>304</v>
      </c>
      <c r="C100" s="102">
        <v>0</v>
      </c>
      <c r="D100" s="102">
        <v>74235129.260000005</v>
      </c>
      <c r="E100" s="102">
        <v>74235129</v>
      </c>
      <c r="F100" s="102">
        <v>0</v>
      </c>
      <c r="G100" s="102">
        <v>0</v>
      </c>
      <c r="H100" s="106">
        <v>0</v>
      </c>
      <c r="J100" s="97"/>
    </row>
    <row r="101" spans="1:10" ht="42" customHeight="1" x14ac:dyDescent="0.25">
      <c r="A101" s="37">
        <v>2021520010044</v>
      </c>
      <c r="B101" s="38" t="s">
        <v>305</v>
      </c>
      <c r="C101" s="102">
        <v>0</v>
      </c>
      <c r="D101" s="102">
        <v>4017435514.4099998</v>
      </c>
      <c r="E101" s="102">
        <v>3815832425.6199999</v>
      </c>
      <c r="F101" s="102">
        <v>2673457343.4899998</v>
      </c>
      <c r="G101" s="102">
        <v>2673457343.4899998</v>
      </c>
      <c r="H101" s="115">
        <v>66.546300000000002</v>
      </c>
      <c r="J101" s="97"/>
    </row>
    <row r="102" spans="1:10" ht="42" customHeight="1" x14ac:dyDescent="0.25">
      <c r="A102" s="37">
        <v>2021520010045</v>
      </c>
      <c r="B102" s="38" t="s">
        <v>306</v>
      </c>
      <c r="C102" s="102">
        <v>0</v>
      </c>
      <c r="D102" s="102">
        <v>135884090.93000001</v>
      </c>
      <c r="E102" s="102">
        <v>85192994.629999995</v>
      </c>
      <c r="F102" s="102">
        <v>85192994.629999995</v>
      </c>
      <c r="G102" s="102">
        <v>66448128.32</v>
      </c>
      <c r="H102" s="115">
        <v>62.695300000000003</v>
      </c>
      <c r="J102" s="97"/>
    </row>
    <row r="103" spans="1:10" ht="42" customHeight="1" x14ac:dyDescent="0.25">
      <c r="A103" s="37">
        <v>2021520010063</v>
      </c>
      <c r="B103" s="38" t="s">
        <v>307</v>
      </c>
      <c r="C103" s="102">
        <v>420000000</v>
      </c>
      <c r="D103" s="102">
        <v>490000000</v>
      </c>
      <c r="E103" s="102">
        <v>476124003.01999998</v>
      </c>
      <c r="F103" s="102">
        <v>466876338.37</v>
      </c>
      <c r="G103" s="102">
        <v>466873338.37</v>
      </c>
      <c r="H103" s="104">
        <v>95.280799999999999</v>
      </c>
      <c r="J103" s="97"/>
    </row>
    <row r="104" spans="1:10" ht="42" customHeight="1" x14ac:dyDescent="0.25">
      <c r="A104" s="37">
        <v>2021520010064</v>
      </c>
      <c r="B104" s="38" t="s">
        <v>308</v>
      </c>
      <c r="C104" s="102">
        <v>1520658411</v>
      </c>
      <c r="D104" s="102">
        <v>1520658411.0599999</v>
      </c>
      <c r="E104" s="102">
        <v>1427213159.3</v>
      </c>
      <c r="F104" s="102">
        <v>0</v>
      </c>
      <c r="G104" s="102">
        <v>0</v>
      </c>
      <c r="H104" s="106">
        <v>0</v>
      </c>
      <c r="J104" s="97"/>
    </row>
    <row r="105" spans="1:10" ht="42" customHeight="1" x14ac:dyDescent="0.25">
      <c r="A105" s="37">
        <v>2021520010086</v>
      </c>
      <c r="B105" s="38" t="s">
        <v>309</v>
      </c>
      <c r="C105" s="102">
        <v>912494880</v>
      </c>
      <c r="D105" s="102">
        <v>984594165.63</v>
      </c>
      <c r="E105" s="102">
        <v>918175303.33000004</v>
      </c>
      <c r="F105" s="102">
        <v>298268663.06999999</v>
      </c>
      <c r="G105" s="102">
        <v>290348663.06999999</v>
      </c>
      <c r="H105" s="105">
        <v>30.293500000000002</v>
      </c>
      <c r="J105" s="97"/>
    </row>
    <row r="106" spans="1:10" ht="42" customHeight="1" x14ac:dyDescent="0.25">
      <c r="A106" s="37">
        <v>2021520010135</v>
      </c>
      <c r="B106" s="38" t="s">
        <v>310</v>
      </c>
      <c r="C106" s="102">
        <v>7709340000</v>
      </c>
      <c r="D106" s="102">
        <v>6561640632.2299995</v>
      </c>
      <c r="E106" s="102">
        <v>5598310606.3299999</v>
      </c>
      <c r="F106" s="102">
        <v>3331151910.6300001</v>
      </c>
      <c r="G106" s="102">
        <v>1391926956.0899999</v>
      </c>
      <c r="H106" s="105">
        <v>50.767000000000003</v>
      </c>
      <c r="J106" s="97"/>
    </row>
    <row r="107" spans="1:10" ht="42" customHeight="1" x14ac:dyDescent="0.25">
      <c r="A107" s="37">
        <v>2021520010145</v>
      </c>
      <c r="B107" s="38" t="s">
        <v>311</v>
      </c>
      <c r="C107" s="102">
        <v>463171000</v>
      </c>
      <c r="D107" s="102">
        <v>1311780584.7</v>
      </c>
      <c r="E107" s="102">
        <v>52650000</v>
      </c>
      <c r="F107" s="102">
        <v>52650000</v>
      </c>
      <c r="G107" s="102">
        <v>52650000</v>
      </c>
      <c r="H107" s="106">
        <v>4.0136000000000003</v>
      </c>
      <c r="J107" s="97"/>
    </row>
    <row r="108" spans="1:10" ht="56.25" customHeight="1" x14ac:dyDescent="0.25">
      <c r="A108" s="37">
        <v>2021520010190</v>
      </c>
      <c r="B108" s="38" t="s">
        <v>312</v>
      </c>
      <c r="C108" s="102">
        <v>870000000</v>
      </c>
      <c r="D108" s="102">
        <v>0</v>
      </c>
      <c r="E108" s="102">
        <v>0</v>
      </c>
      <c r="F108" s="102">
        <v>0</v>
      </c>
      <c r="G108" s="102">
        <v>0</v>
      </c>
      <c r="H108" s="106">
        <v>0</v>
      </c>
      <c r="J108" s="97"/>
    </row>
    <row r="109" spans="1:10" ht="42" customHeight="1" x14ac:dyDescent="0.25">
      <c r="A109" s="37">
        <v>2021520010191</v>
      </c>
      <c r="B109" s="38" t="s">
        <v>313</v>
      </c>
      <c r="C109" s="102">
        <v>1450000000</v>
      </c>
      <c r="D109" s="102">
        <v>0</v>
      </c>
      <c r="E109" s="102">
        <v>0</v>
      </c>
      <c r="F109" s="102">
        <v>0</v>
      </c>
      <c r="G109" s="102">
        <v>0</v>
      </c>
      <c r="H109" s="106">
        <v>0</v>
      </c>
      <c r="J109" s="97"/>
    </row>
    <row r="110" spans="1:10" ht="42" customHeight="1" x14ac:dyDescent="0.25">
      <c r="A110" s="37">
        <v>2021520010199</v>
      </c>
      <c r="B110" s="38" t="s">
        <v>314</v>
      </c>
      <c r="C110" s="102">
        <v>1135549772</v>
      </c>
      <c r="D110" s="102">
        <v>725293306.67999995</v>
      </c>
      <c r="E110" s="102">
        <v>725293307</v>
      </c>
      <c r="F110" s="102">
        <v>12500000</v>
      </c>
      <c r="G110" s="102">
        <v>12500000</v>
      </c>
      <c r="H110" s="106">
        <v>1.7234</v>
      </c>
      <c r="J110" s="97"/>
    </row>
    <row r="111" spans="1:10" ht="42" customHeight="1" x14ac:dyDescent="0.25">
      <c r="A111" s="37">
        <v>2021520010227</v>
      </c>
      <c r="B111" s="38" t="s">
        <v>315</v>
      </c>
      <c r="C111" s="102">
        <v>12305886853</v>
      </c>
      <c r="D111" s="102">
        <v>10459480940.6</v>
      </c>
      <c r="E111" s="102">
        <v>9485603485.8700008</v>
      </c>
      <c r="F111" s="102">
        <v>3164299031.1999998</v>
      </c>
      <c r="G111" s="102">
        <v>2788018909.6100001</v>
      </c>
      <c r="H111" s="105">
        <v>30.2529</v>
      </c>
      <c r="J111" s="97"/>
    </row>
    <row r="112" spans="1:10" ht="57.75" customHeight="1" x14ac:dyDescent="0.25">
      <c r="A112" s="37">
        <v>2021520010236</v>
      </c>
      <c r="B112" s="38" t="s">
        <v>316</v>
      </c>
      <c r="C112" s="102">
        <v>9119177712</v>
      </c>
      <c r="D112" s="102">
        <v>2755420193.7199998</v>
      </c>
      <c r="E112" s="102">
        <v>1485691932</v>
      </c>
      <c r="F112" s="102">
        <v>693487655.10000002</v>
      </c>
      <c r="G112" s="102">
        <v>693487655.10000002</v>
      </c>
      <c r="H112" s="105">
        <v>25.168099999999999</v>
      </c>
      <c r="J112" s="97"/>
    </row>
    <row r="113" spans="1:10" ht="57.75" customHeight="1" x14ac:dyDescent="0.25">
      <c r="A113" s="37">
        <v>2022520010007</v>
      </c>
      <c r="B113" s="38" t="s">
        <v>317</v>
      </c>
      <c r="C113" s="102">
        <v>0</v>
      </c>
      <c r="D113" s="102">
        <v>7132780756.96</v>
      </c>
      <c r="E113" s="102">
        <v>7132839877.8800001</v>
      </c>
      <c r="F113" s="102">
        <v>713278075.70000005</v>
      </c>
      <c r="G113" s="102">
        <v>0</v>
      </c>
      <c r="H113" s="106">
        <v>10</v>
      </c>
      <c r="J113" s="97"/>
    </row>
    <row r="114" spans="1:10" ht="24" customHeight="1" x14ac:dyDescent="0.25">
      <c r="A114" s="44" t="s">
        <v>109</v>
      </c>
      <c r="B114" s="44"/>
      <c r="C114" s="44"/>
      <c r="D114" s="32">
        <f>SUM(D115:D127)</f>
        <v>13730346958.91</v>
      </c>
      <c r="E114" s="32">
        <f t="shared" ref="E114:G114" si="23">SUM(E115:E127)</f>
        <v>12727139353.449999</v>
      </c>
      <c r="F114" s="32">
        <f t="shared" si="23"/>
        <v>10565689123.25</v>
      </c>
      <c r="G114" s="32">
        <f t="shared" si="23"/>
        <v>6591422270.71</v>
      </c>
      <c r="H114" s="110">
        <f>AVERAGE(H115:H127)</f>
        <v>43.668476923076923</v>
      </c>
      <c r="J114" s="98"/>
    </row>
    <row r="115" spans="1:10" ht="45.75" customHeight="1" x14ac:dyDescent="0.25">
      <c r="A115" s="37">
        <v>2020520010110</v>
      </c>
      <c r="B115" s="38" t="s">
        <v>318</v>
      </c>
      <c r="C115" s="102">
        <v>817891382</v>
      </c>
      <c r="D115" s="102">
        <v>1289149527.1400001</v>
      </c>
      <c r="E115" s="102">
        <v>1075250382.8499999</v>
      </c>
      <c r="F115" s="102">
        <v>1075250382.8499999</v>
      </c>
      <c r="G115" s="102">
        <v>964271396.55999994</v>
      </c>
      <c r="H115" s="115">
        <v>83.407700000000006</v>
      </c>
      <c r="J115" s="97"/>
    </row>
    <row r="116" spans="1:10" ht="45.75" customHeight="1" x14ac:dyDescent="0.25">
      <c r="A116" s="37">
        <v>2021520010068</v>
      </c>
      <c r="B116" s="38" t="s">
        <v>319</v>
      </c>
      <c r="C116" s="102">
        <v>953364000</v>
      </c>
      <c r="D116" s="102">
        <v>1471064000</v>
      </c>
      <c r="E116" s="102">
        <v>1471063824.1099999</v>
      </c>
      <c r="F116" s="102">
        <v>1471063824.1099999</v>
      </c>
      <c r="G116" s="102">
        <v>953363824.11000001</v>
      </c>
      <c r="H116" s="104">
        <v>99.999899999999997</v>
      </c>
      <c r="J116" s="97"/>
    </row>
    <row r="117" spans="1:10" ht="45.75" customHeight="1" x14ac:dyDescent="0.25">
      <c r="A117" s="37">
        <v>2021520010194</v>
      </c>
      <c r="B117" s="38" t="s">
        <v>320</v>
      </c>
      <c r="C117" s="102">
        <v>10581548410</v>
      </c>
      <c r="D117" s="102">
        <v>5942906192.2600002</v>
      </c>
      <c r="E117" s="102">
        <v>5536701553.75</v>
      </c>
      <c r="F117" s="102">
        <v>4556093987.6999998</v>
      </c>
      <c r="G117" s="102">
        <v>2165329569.96</v>
      </c>
      <c r="H117" s="115">
        <v>76.664400000000001</v>
      </c>
      <c r="J117" s="97"/>
    </row>
    <row r="118" spans="1:10" ht="45.75" customHeight="1" x14ac:dyDescent="0.25">
      <c r="A118" s="37">
        <v>2021520010195</v>
      </c>
      <c r="B118" s="38" t="s">
        <v>321</v>
      </c>
      <c r="C118" s="102">
        <v>1869044584</v>
      </c>
      <c r="D118" s="102">
        <v>1869044583.74</v>
      </c>
      <c r="E118" s="102">
        <v>1812615686.45</v>
      </c>
      <c r="F118" s="102">
        <v>1118737734.0899999</v>
      </c>
      <c r="G118" s="102">
        <v>775263733.20000005</v>
      </c>
      <c r="H118" s="105">
        <v>59.856099999999998</v>
      </c>
      <c r="J118" s="97"/>
    </row>
    <row r="119" spans="1:10" ht="45.75" customHeight="1" x14ac:dyDescent="0.25">
      <c r="A119" s="37">
        <v>2021520010206</v>
      </c>
      <c r="B119" s="38" t="s">
        <v>322</v>
      </c>
      <c r="C119" s="102">
        <v>1274955416</v>
      </c>
      <c r="D119" s="102">
        <v>743232853</v>
      </c>
      <c r="E119" s="102">
        <v>743232853</v>
      </c>
      <c r="F119" s="102">
        <v>494253123.62</v>
      </c>
      <c r="G119" s="102">
        <v>0</v>
      </c>
      <c r="H119" s="115">
        <v>66.500399999999999</v>
      </c>
      <c r="J119" s="97"/>
    </row>
    <row r="120" spans="1:10" ht="45.75" customHeight="1" x14ac:dyDescent="0.25">
      <c r="A120" s="37">
        <v>2021520010212</v>
      </c>
      <c r="B120" s="38" t="s">
        <v>323</v>
      </c>
      <c r="C120" s="102">
        <v>870000000</v>
      </c>
      <c r="D120" s="102">
        <v>1976040000</v>
      </c>
      <c r="E120" s="102">
        <v>1870073486</v>
      </c>
      <c r="F120" s="102">
        <v>1787659924</v>
      </c>
      <c r="G120" s="102">
        <v>1675235000</v>
      </c>
      <c r="H120" s="104">
        <v>90.466700000000003</v>
      </c>
      <c r="J120" s="97"/>
    </row>
    <row r="121" spans="1:10" ht="45.75" customHeight="1" x14ac:dyDescent="0.25">
      <c r="A121" s="37">
        <v>2021520010226</v>
      </c>
      <c r="B121" s="38" t="s">
        <v>324</v>
      </c>
      <c r="C121" s="102">
        <v>36270000</v>
      </c>
      <c r="D121" s="102">
        <v>40000000</v>
      </c>
      <c r="E121" s="102">
        <v>31038746.879999999</v>
      </c>
      <c r="F121" s="102">
        <v>31030146.879999999</v>
      </c>
      <c r="G121" s="102">
        <v>26358746.879999999</v>
      </c>
      <c r="H121" s="115">
        <v>77.575299999999999</v>
      </c>
      <c r="J121" s="97"/>
    </row>
    <row r="122" spans="1:10" ht="45.75" customHeight="1" x14ac:dyDescent="0.25">
      <c r="A122" s="37">
        <v>2021520010230</v>
      </c>
      <c r="B122" s="38" t="s">
        <v>325</v>
      </c>
      <c r="C122" s="102">
        <v>239036000</v>
      </c>
      <c r="D122" s="102">
        <v>239036175.88999999</v>
      </c>
      <c r="E122" s="102">
        <v>46400000</v>
      </c>
      <c r="F122" s="102">
        <v>31600000</v>
      </c>
      <c r="G122" s="102">
        <v>31600000</v>
      </c>
      <c r="H122" s="105">
        <v>13.2197</v>
      </c>
      <c r="J122" s="97"/>
    </row>
    <row r="123" spans="1:10" ht="45.75" customHeight="1" x14ac:dyDescent="0.25">
      <c r="A123" s="37">
        <v>2022520010008</v>
      </c>
      <c r="B123" s="38" t="s">
        <v>326</v>
      </c>
      <c r="C123" s="102">
        <v>0</v>
      </c>
      <c r="D123" s="102">
        <v>159873626.88</v>
      </c>
      <c r="E123" s="102">
        <v>140762820.41</v>
      </c>
      <c r="F123" s="102">
        <v>0</v>
      </c>
      <c r="G123" s="102">
        <v>0</v>
      </c>
      <c r="H123" s="106">
        <v>0</v>
      </c>
      <c r="J123" s="97"/>
    </row>
    <row r="124" spans="1:10" ht="55.5" customHeight="1" x14ac:dyDescent="0.25">
      <c r="A124" s="37">
        <v>2022520010009</v>
      </c>
      <c r="B124" s="38" t="s">
        <v>327</v>
      </c>
      <c r="C124" s="102">
        <v>0</v>
      </c>
      <c r="D124" s="102">
        <v>0</v>
      </c>
      <c r="E124" s="102">
        <v>0</v>
      </c>
      <c r="F124" s="102">
        <v>0</v>
      </c>
      <c r="G124" s="102">
        <v>0</v>
      </c>
      <c r="H124" s="106">
        <v>0</v>
      </c>
      <c r="J124" s="97"/>
    </row>
    <row r="125" spans="1:10" ht="55.5" customHeight="1" x14ac:dyDescent="0.25">
      <c r="A125" s="37">
        <v>2022520010012</v>
      </c>
      <c r="B125" s="38" t="s">
        <v>328</v>
      </c>
      <c r="C125" s="102">
        <v>0</v>
      </c>
      <c r="D125" s="102">
        <v>0</v>
      </c>
      <c r="E125" s="102">
        <v>0</v>
      </c>
      <c r="F125" s="102">
        <v>0</v>
      </c>
      <c r="G125" s="102">
        <v>0</v>
      </c>
      <c r="H125" s="106">
        <v>0</v>
      </c>
      <c r="J125" s="97"/>
    </row>
    <row r="126" spans="1:10" ht="55.5" customHeight="1" x14ac:dyDescent="0.25">
      <c r="A126" s="37">
        <v>2022520010013</v>
      </c>
      <c r="B126" s="38" t="s">
        <v>329</v>
      </c>
      <c r="C126" s="102">
        <v>0</v>
      </c>
      <c r="D126" s="102">
        <v>0</v>
      </c>
      <c r="E126" s="102">
        <v>0</v>
      </c>
      <c r="F126" s="102">
        <v>0</v>
      </c>
      <c r="G126" s="102">
        <v>0</v>
      </c>
      <c r="H126" s="106">
        <v>0</v>
      </c>
      <c r="J126" s="97"/>
    </row>
    <row r="127" spans="1:10" ht="55.5" customHeight="1" x14ac:dyDescent="0.25">
      <c r="A127" s="37">
        <v>2022520010014</v>
      </c>
      <c r="B127" s="38" t="s">
        <v>330</v>
      </c>
      <c r="C127" s="102">
        <v>0</v>
      </c>
      <c r="D127" s="102">
        <v>0</v>
      </c>
      <c r="E127" s="102">
        <v>0</v>
      </c>
      <c r="F127" s="102">
        <v>0</v>
      </c>
      <c r="G127" s="102">
        <v>0</v>
      </c>
      <c r="H127" s="106">
        <v>0</v>
      </c>
      <c r="J127" s="97"/>
    </row>
    <row r="128" spans="1:10" ht="30" customHeight="1" x14ac:dyDescent="0.25">
      <c r="A128" s="91" t="s">
        <v>123</v>
      </c>
      <c r="B128" s="92"/>
      <c r="C128" s="92"/>
      <c r="D128" s="90" t="s">
        <v>230</v>
      </c>
      <c r="E128" s="90" t="s">
        <v>231</v>
      </c>
      <c r="F128" s="90" t="s">
        <v>232</v>
      </c>
      <c r="G128" s="90" t="s">
        <v>233</v>
      </c>
      <c r="H128" s="107" t="s">
        <v>418</v>
      </c>
      <c r="J128" s="101"/>
    </row>
    <row r="129" spans="1:10" ht="30" customHeight="1" x14ac:dyDescent="0.25">
      <c r="A129" s="42" t="s">
        <v>422</v>
      </c>
      <c r="B129" s="42" t="s">
        <v>11</v>
      </c>
      <c r="C129" s="90" t="s">
        <v>229</v>
      </c>
      <c r="D129" s="94">
        <f>+(D130+D132+D134+D137+D142+D155+D170+D192+D195)</f>
        <v>639694145388.17004</v>
      </c>
      <c r="E129" s="94">
        <f t="shared" ref="E129:H129" si="24">+(E130+E132+E134+E137+E142+E155+E170+E192+E195)</f>
        <v>600687648138.21997</v>
      </c>
      <c r="F129" s="94">
        <f t="shared" si="24"/>
        <v>596444902731.16992</v>
      </c>
      <c r="G129" s="94">
        <f>+(G130+G132+G134+G137+G142+G155+G170+G192+G195)</f>
        <v>576503414787.65991</v>
      </c>
      <c r="H129" s="108">
        <f>+(H130+H132+H134+H137+H142+H155+H170+H192+H195)/9</f>
        <v>83.067527328042331</v>
      </c>
      <c r="J129" s="101"/>
    </row>
    <row r="130" spans="1:10" ht="24" customHeight="1" x14ac:dyDescent="0.25">
      <c r="A130" s="44" t="s">
        <v>124</v>
      </c>
      <c r="B130" s="44"/>
      <c r="C130" s="44"/>
      <c r="D130" s="32">
        <f>D131</f>
        <v>1350000000</v>
      </c>
      <c r="E130" s="32">
        <f t="shared" ref="E130:H130" si="25">E131</f>
        <v>1349999995</v>
      </c>
      <c r="F130" s="32">
        <f t="shared" si="25"/>
        <v>1349999995</v>
      </c>
      <c r="G130" s="32">
        <f t="shared" si="25"/>
        <v>1128384303</v>
      </c>
      <c r="H130" s="103">
        <f t="shared" si="25"/>
        <v>99.999899999999997</v>
      </c>
      <c r="J130" s="101"/>
    </row>
    <row r="131" spans="1:10" ht="51.75" x14ac:dyDescent="0.25">
      <c r="A131" s="37">
        <v>2021520010221</v>
      </c>
      <c r="B131" s="38" t="s">
        <v>331</v>
      </c>
      <c r="C131" s="102">
        <v>850000000</v>
      </c>
      <c r="D131" s="102">
        <v>1350000000</v>
      </c>
      <c r="E131" s="102">
        <v>1349999995</v>
      </c>
      <c r="F131" s="102">
        <v>1349999995</v>
      </c>
      <c r="G131" s="102">
        <v>1128384303</v>
      </c>
      <c r="H131" s="104">
        <v>99.999899999999997</v>
      </c>
      <c r="J131" s="101"/>
    </row>
    <row r="132" spans="1:10" ht="24" customHeight="1" x14ac:dyDescent="0.25">
      <c r="A132" s="44" t="s">
        <v>3</v>
      </c>
      <c r="B132" s="44"/>
      <c r="C132" s="44"/>
      <c r="D132" s="32">
        <f>D133</f>
        <v>8763552230</v>
      </c>
      <c r="E132" s="32">
        <f t="shared" ref="E132:H132" si="26">E133</f>
        <v>8585843330</v>
      </c>
      <c r="F132" s="32">
        <f t="shared" si="26"/>
        <v>8585843330</v>
      </c>
      <c r="G132" s="32">
        <f t="shared" si="26"/>
        <v>7805725546</v>
      </c>
      <c r="H132" s="103">
        <f t="shared" si="26"/>
        <v>97.972099999999998</v>
      </c>
      <c r="J132" s="101"/>
    </row>
    <row r="133" spans="1:10" ht="51.75" x14ac:dyDescent="0.25">
      <c r="A133" s="37">
        <v>2021520010124</v>
      </c>
      <c r="B133" s="38" t="s">
        <v>332</v>
      </c>
      <c r="C133" s="102">
        <v>8514732276</v>
      </c>
      <c r="D133" s="102">
        <v>8763552230</v>
      </c>
      <c r="E133" s="102">
        <v>8585843330</v>
      </c>
      <c r="F133" s="102">
        <v>8585843330</v>
      </c>
      <c r="G133" s="102">
        <v>7805725546</v>
      </c>
      <c r="H133" s="104">
        <v>97.972099999999998</v>
      </c>
      <c r="J133" s="101"/>
    </row>
    <row r="134" spans="1:10" ht="24" customHeight="1" x14ac:dyDescent="0.25">
      <c r="A134" s="44" t="s">
        <v>127</v>
      </c>
      <c r="B134" s="44"/>
      <c r="C134" s="44"/>
      <c r="D134" s="32">
        <f>SUM(D135:D136)</f>
        <v>3947122688.3200002</v>
      </c>
      <c r="E134" s="32">
        <f t="shared" ref="E134:G134" si="27">SUM(E135:E136)</f>
        <v>3158550263</v>
      </c>
      <c r="F134" s="32">
        <f t="shared" si="27"/>
        <v>1561608325</v>
      </c>
      <c r="G134" s="32">
        <f t="shared" si="27"/>
        <v>1561608325</v>
      </c>
      <c r="H134" s="109">
        <f>AVERAGE(H135:H136)</f>
        <v>39.940950000000001</v>
      </c>
      <c r="J134" s="101"/>
    </row>
    <row r="135" spans="1:10" ht="39" x14ac:dyDescent="0.25">
      <c r="A135" s="37">
        <v>2021520010090</v>
      </c>
      <c r="B135" s="38" t="s">
        <v>333</v>
      </c>
      <c r="C135" s="102">
        <v>3026720000</v>
      </c>
      <c r="D135" s="102">
        <v>3408532188.3200002</v>
      </c>
      <c r="E135" s="102">
        <v>2772818692</v>
      </c>
      <c r="F135" s="102">
        <v>1343691719</v>
      </c>
      <c r="G135" s="102">
        <v>1343691719</v>
      </c>
      <c r="H135" s="105">
        <v>39.421399999999998</v>
      </c>
      <c r="J135" s="101"/>
    </row>
    <row r="136" spans="1:10" ht="39" x14ac:dyDescent="0.25">
      <c r="A136" s="37">
        <v>2021520010091</v>
      </c>
      <c r="B136" s="38" t="s">
        <v>334</v>
      </c>
      <c r="C136" s="102">
        <v>312000000</v>
      </c>
      <c r="D136" s="102">
        <v>538590500</v>
      </c>
      <c r="E136" s="102">
        <v>385731571</v>
      </c>
      <c r="F136" s="102">
        <v>217916606</v>
      </c>
      <c r="G136" s="102">
        <v>217916606</v>
      </c>
      <c r="H136" s="105">
        <v>40.460500000000003</v>
      </c>
      <c r="J136" s="101"/>
    </row>
    <row r="137" spans="1:10" ht="24" customHeight="1" x14ac:dyDescent="0.25">
      <c r="A137" s="44" t="s">
        <v>420</v>
      </c>
      <c r="B137" s="44"/>
      <c r="C137" s="44"/>
      <c r="D137" s="32">
        <f>SUM(D138:D141)</f>
        <v>2850951700</v>
      </c>
      <c r="E137" s="32">
        <f t="shared" ref="E137:G137" si="28">SUM(E138:E141)</f>
        <v>2632985472</v>
      </c>
      <c r="F137" s="32">
        <f t="shared" si="28"/>
        <v>2347166576</v>
      </c>
      <c r="G137" s="32">
        <f t="shared" si="28"/>
        <v>2269487831</v>
      </c>
      <c r="H137" s="109">
        <f>AVERAGE(H138:H141)</f>
        <v>92.992850000000004</v>
      </c>
      <c r="J137" s="101"/>
    </row>
    <row r="138" spans="1:10" ht="51.75" x14ac:dyDescent="0.25">
      <c r="A138" s="22">
        <v>2020520010096</v>
      </c>
      <c r="B138" s="39" t="s">
        <v>335</v>
      </c>
      <c r="C138" s="40">
        <v>60000000</v>
      </c>
      <c r="D138" s="40">
        <v>60000000</v>
      </c>
      <c r="E138" s="40">
        <v>60000000</v>
      </c>
      <c r="F138" s="40">
        <v>60000000</v>
      </c>
      <c r="G138" s="40">
        <v>60000000</v>
      </c>
      <c r="H138" s="111">
        <v>100</v>
      </c>
      <c r="J138" s="101"/>
    </row>
    <row r="139" spans="1:10" ht="26.25" x14ac:dyDescent="0.25">
      <c r="A139" s="22">
        <v>2020520010101</v>
      </c>
      <c r="B139" s="39" t="s">
        <v>336</v>
      </c>
      <c r="C139" s="40">
        <v>417043804</v>
      </c>
      <c r="D139" s="40">
        <v>884300000</v>
      </c>
      <c r="E139" s="40">
        <v>884300000</v>
      </c>
      <c r="F139" s="40">
        <v>884300000</v>
      </c>
      <c r="G139" s="40">
        <v>884300000</v>
      </c>
      <c r="H139" s="111">
        <v>100</v>
      </c>
      <c r="J139" s="101"/>
    </row>
    <row r="140" spans="1:10" ht="51.75" x14ac:dyDescent="0.25">
      <c r="A140" s="22">
        <v>2021520010078</v>
      </c>
      <c r="B140" s="39" t="s">
        <v>337</v>
      </c>
      <c r="C140" s="40">
        <v>109251260</v>
      </c>
      <c r="D140" s="40">
        <v>109251260</v>
      </c>
      <c r="E140" s="40">
        <v>109251260</v>
      </c>
      <c r="F140" s="40">
        <v>109251260</v>
      </c>
      <c r="G140" s="40">
        <v>109251260</v>
      </c>
      <c r="H140" s="111">
        <v>100</v>
      </c>
      <c r="J140" s="101"/>
    </row>
    <row r="141" spans="1:10" ht="39" x14ac:dyDescent="0.25">
      <c r="A141" s="22">
        <v>2021520010080</v>
      </c>
      <c r="B141" s="39" t="s">
        <v>338</v>
      </c>
      <c r="C141" s="40">
        <v>835048740</v>
      </c>
      <c r="D141" s="40">
        <v>1797400440</v>
      </c>
      <c r="E141" s="40">
        <v>1579434212</v>
      </c>
      <c r="F141" s="40">
        <v>1293615316</v>
      </c>
      <c r="G141" s="40">
        <v>1215936571</v>
      </c>
      <c r="H141" s="116">
        <v>71.971400000000003</v>
      </c>
      <c r="J141" s="101"/>
    </row>
    <row r="142" spans="1:10" ht="24" customHeight="1" x14ac:dyDescent="0.25">
      <c r="A142" s="53" t="s">
        <v>133</v>
      </c>
      <c r="B142" s="53"/>
      <c r="C142" s="53"/>
      <c r="D142" s="32">
        <f>SUM(D143:D154)</f>
        <v>11098734753.290001</v>
      </c>
      <c r="E142" s="32">
        <f t="shared" ref="E142:G142" si="29">SUM(E143:E154)</f>
        <v>9916888649.5699997</v>
      </c>
      <c r="F142" s="32">
        <f t="shared" si="29"/>
        <v>9401752491.3999996</v>
      </c>
      <c r="G142" s="32">
        <f t="shared" si="29"/>
        <v>9187554515.8899994</v>
      </c>
      <c r="H142" s="110">
        <f>AVERAGE(H143:H154)</f>
        <v>89.432641666666669</v>
      </c>
      <c r="J142" s="101"/>
    </row>
    <row r="143" spans="1:10" ht="48" customHeight="1" x14ac:dyDescent="0.25">
      <c r="A143" s="22">
        <v>2021520010073</v>
      </c>
      <c r="B143" s="39" t="s">
        <v>339</v>
      </c>
      <c r="C143" s="40">
        <v>5060685900</v>
      </c>
      <c r="D143" s="40">
        <v>6274851896</v>
      </c>
      <c r="E143" s="40">
        <v>5263080489</v>
      </c>
      <c r="F143" s="40">
        <v>4976959012</v>
      </c>
      <c r="G143" s="40">
        <v>4976959012</v>
      </c>
      <c r="H143" s="116">
        <v>79.315899999999999</v>
      </c>
      <c r="J143" s="101"/>
    </row>
    <row r="144" spans="1:10" ht="48" customHeight="1" x14ac:dyDescent="0.25">
      <c r="A144" s="22">
        <v>2021520010075</v>
      </c>
      <c r="B144" s="39" t="s">
        <v>340</v>
      </c>
      <c r="C144" s="40">
        <v>360600000</v>
      </c>
      <c r="D144" s="40">
        <v>360600000</v>
      </c>
      <c r="E144" s="40">
        <v>344892125.30000001</v>
      </c>
      <c r="F144" s="40">
        <v>334458533.30000001</v>
      </c>
      <c r="G144" s="40">
        <v>288789500</v>
      </c>
      <c r="H144" s="111">
        <v>92.750500000000002</v>
      </c>
      <c r="J144" s="101"/>
    </row>
    <row r="145" spans="1:10" ht="48" customHeight="1" x14ac:dyDescent="0.25">
      <c r="A145" s="22">
        <v>2021520010076</v>
      </c>
      <c r="B145" s="39" t="s">
        <v>341</v>
      </c>
      <c r="C145" s="40">
        <v>200000000</v>
      </c>
      <c r="D145" s="40">
        <v>700000000</v>
      </c>
      <c r="E145" s="40">
        <v>700000000</v>
      </c>
      <c r="F145" s="40">
        <v>700000000</v>
      </c>
      <c r="G145" s="40">
        <v>700000000</v>
      </c>
      <c r="H145" s="111">
        <v>100</v>
      </c>
      <c r="J145" s="101"/>
    </row>
    <row r="146" spans="1:10" ht="48" customHeight="1" x14ac:dyDescent="0.25">
      <c r="A146" s="22">
        <v>2021520010077</v>
      </c>
      <c r="B146" s="39" t="s">
        <v>342</v>
      </c>
      <c r="C146" s="40">
        <v>1000000000</v>
      </c>
      <c r="D146" s="40">
        <v>600000000</v>
      </c>
      <c r="E146" s="40">
        <v>530538387</v>
      </c>
      <c r="F146" s="40">
        <v>525106154</v>
      </c>
      <c r="G146" s="40">
        <v>525106154</v>
      </c>
      <c r="H146" s="116">
        <v>87.517600000000002</v>
      </c>
      <c r="J146" s="101"/>
    </row>
    <row r="147" spans="1:10" ht="48" customHeight="1" x14ac:dyDescent="0.25">
      <c r="A147" s="22">
        <v>2021520010082</v>
      </c>
      <c r="B147" s="39" t="s">
        <v>343</v>
      </c>
      <c r="C147" s="40">
        <v>44000000</v>
      </c>
      <c r="D147" s="40">
        <v>311400000</v>
      </c>
      <c r="E147" s="40">
        <v>305557845</v>
      </c>
      <c r="F147" s="40">
        <v>300557845</v>
      </c>
      <c r="G147" s="40">
        <v>300557845</v>
      </c>
      <c r="H147" s="111">
        <v>96.518199999999993</v>
      </c>
      <c r="J147" s="101"/>
    </row>
    <row r="148" spans="1:10" ht="48" customHeight="1" x14ac:dyDescent="0.25">
      <c r="A148" s="22">
        <v>2021520010083</v>
      </c>
      <c r="B148" s="39" t="s">
        <v>344</v>
      </c>
      <c r="C148" s="40">
        <v>1187400000</v>
      </c>
      <c r="D148" s="40">
        <v>1187400000</v>
      </c>
      <c r="E148" s="40">
        <v>1166434729</v>
      </c>
      <c r="F148" s="40">
        <v>1148081589</v>
      </c>
      <c r="G148" s="40">
        <v>1148081589</v>
      </c>
      <c r="H148" s="111">
        <v>96.688599999999994</v>
      </c>
      <c r="J148" s="101"/>
    </row>
    <row r="149" spans="1:10" ht="48" customHeight="1" x14ac:dyDescent="0.25">
      <c r="A149" s="22">
        <v>2021520010085</v>
      </c>
      <c r="B149" s="39" t="s">
        <v>345</v>
      </c>
      <c r="C149" s="40">
        <v>0</v>
      </c>
      <c r="D149" s="40">
        <v>255500000</v>
      </c>
      <c r="E149" s="40">
        <v>245224441</v>
      </c>
      <c r="F149" s="40">
        <v>189323539</v>
      </c>
      <c r="G149" s="40">
        <v>189323539</v>
      </c>
      <c r="H149" s="116">
        <v>74.099199999999996</v>
      </c>
      <c r="J149" s="101"/>
    </row>
    <row r="150" spans="1:10" ht="48" customHeight="1" x14ac:dyDescent="0.25">
      <c r="A150" s="22">
        <v>2021520010087</v>
      </c>
      <c r="B150" s="39" t="s">
        <v>346</v>
      </c>
      <c r="C150" s="40">
        <v>237100000</v>
      </c>
      <c r="D150" s="40">
        <v>237100000</v>
      </c>
      <c r="E150" s="40">
        <v>235006025</v>
      </c>
      <c r="F150" s="40">
        <v>231154144</v>
      </c>
      <c r="G150" s="40">
        <v>210230219</v>
      </c>
      <c r="H150" s="111">
        <v>97.492199999999997</v>
      </c>
      <c r="J150" s="101"/>
    </row>
    <row r="151" spans="1:10" ht="48" customHeight="1" x14ac:dyDescent="0.25">
      <c r="A151" s="22">
        <v>2021520010089</v>
      </c>
      <c r="B151" s="39" t="s">
        <v>347</v>
      </c>
      <c r="C151" s="40">
        <v>4199857100</v>
      </c>
      <c r="D151" s="40">
        <v>55200000</v>
      </c>
      <c r="E151" s="40">
        <v>52900000</v>
      </c>
      <c r="F151" s="40">
        <v>52900000</v>
      </c>
      <c r="G151" s="40">
        <v>52900000</v>
      </c>
      <c r="H151" s="111">
        <v>95.833299999999994</v>
      </c>
      <c r="J151" s="101"/>
    </row>
    <row r="152" spans="1:10" ht="48" customHeight="1" x14ac:dyDescent="0.25">
      <c r="A152" s="22">
        <v>2021520010092</v>
      </c>
      <c r="B152" s="39" t="s">
        <v>348</v>
      </c>
      <c r="C152" s="40">
        <v>153000000</v>
      </c>
      <c r="D152" s="40">
        <v>369782848.29000002</v>
      </c>
      <c r="E152" s="40">
        <v>345469006.26999998</v>
      </c>
      <c r="F152" s="40">
        <v>217827473.09999999</v>
      </c>
      <c r="G152" s="40">
        <v>75196779.890000001</v>
      </c>
      <c r="H152" s="112">
        <v>58.906799999999997</v>
      </c>
      <c r="J152" s="101"/>
    </row>
    <row r="153" spans="1:10" ht="48" customHeight="1" x14ac:dyDescent="0.25">
      <c r="A153" s="22">
        <v>2021520010123</v>
      </c>
      <c r="B153" s="39" t="s">
        <v>349</v>
      </c>
      <c r="C153" s="40">
        <v>550000000</v>
      </c>
      <c r="D153" s="40">
        <v>631322140</v>
      </c>
      <c r="E153" s="40">
        <v>613375098</v>
      </c>
      <c r="F153" s="40">
        <v>613375098</v>
      </c>
      <c r="G153" s="40">
        <v>613375098</v>
      </c>
      <c r="H153" s="111">
        <v>97.157200000000003</v>
      </c>
      <c r="J153" s="101"/>
    </row>
    <row r="154" spans="1:10" ht="48" customHeight="1" x14ac:dyDescent="0.25">
      <c r="A154" s="22">
        <v>2021520010241</v>
      </c>
      <c r="B154" s="39" t="s">
        <v>350</v>
      </c>
      <c r="C154" s="40">
        <v>7000000</v>
      </c>
      <c r="D154" s="40">
        <v>115577869</v>
      </c>
      <c r="E154" s="40">
        <v>114410504</v>
      </c>
      <c r="F154" s="40">
        <v>112009104</v>
      </c>
      <c r="G154" s="40">
        <v>107034780</v>
      </c>
      <c r="H154" s="111">
        <v>96.912199999999999</v>
      </c>
      <c r="J154" s="101"/>
    </row>
    <row r="155" spans="1:10" ht="24" customHeight="1" x14ac:dyDescent="0.25">
      <c r="A155" s="44" t="s">
        <v>146</v>
      </c>
      <c r="B155" s="44"/>
      <c r="C155" s="44"/>
      <c r="D155" s="32">
        <f>SUM(D156:D169)</f>
        <v>13318538701</v>
      </c>
      <c r="E155" s="32">
        <f t="shared" ref="E155:G155" si="30">SUM(E156:E169)</f>
        <v>11365212218</v>
      </c>
      <c r="F155" s="32">
        <f t="shared" si="30"/>
        <v>11138235262</v>
      </c>
      <c r="G155" s="32">
        <f t="shared" si="30"/>
        <v>9527352489</v>
      </c>
      <c r="H155" s="110">
        <f>AVERAGE(H156:H169)</f>
        <v>60.913778571428566</v>
      </c>
      <c r="J155" s="101"/>
    </row>
    <row r="156" spans="1:10" ht="55.5" customHeight="1" x14ac:dyDescent="0.25">
      <c r="A156" s="22">
        <v>2020520010095</v>
      </c>
      <c r="B156" s="39" t="s">
        <v>351</v>
      </c>
      <c r="C156" s="40">
        <v>615940007</v>
      </c>
      <c r="D156" s="40">
        <v>2799999937</v>
      </c>
      <c r="E156" s="40">
        <v>2799999937</v>
      </c>
      <c r="F156" s="40">
        <v>2799999937</v>
      </c>
      <c r="G156" s="40">
        <v>2799999937</v>
      </c>
      <c r="H156" s="111">
        <v>100</v>
      </c>
      <c r="J156" s="101"/>
    </row>
    <row r="157" spans="1:10" ht="48.75" customHeight="1" x14ac:dyDescent="0.25">
      <c r="A157" s="22">
        <v>2021520010081</v>
      </c>
      <c r="B157" s="39" t="s">
        <v>352</v>
      </c>
      <c r="C157" s="40">
        <v>346054300</v>
      </c>
      <c r="D157" s="40">
        <v>508222298</v>
      </c>
      <c r="E157" s="40">
        <v>311074717</v>
      </c>
      <c r="F157" s="40">
        <v>311074717</v>
      </c>
      <c r="G157" s="40">
        <v>55000000</v>
      </c>
      <c r="H157" s="116">
        <v>61.208300000000001</v>
      </c>
    </row>
    <row r="158" spans="1:10" ht="55.5" customHeight="1" x14ac:dyDescent="0.25">
      <c r="A158" s="22">
        <v>2021520010122</v>
      </c>
      <c r="B158" s="39" t="s">
        <v>353</v>
      </c>
      <c r="C158" s="40">
        <v>2911780100</v>
      </c>
      <c r="D158" s="40">
        <v>5601609834</v>
      </c>
      <c r="E158" s="40">
        <v>4123700014</v>
      </c>
      <c r="F158" s="40">
        <v>4064219708</v>
      </c>
      <c r="G158" s="40">
        <v>2809461552</v>
      </c>
      <c r="H158" s="116">
        <v>72.554400000000001</v>
      </c>
    </row>
    <row r="159" spans="1:10" ht="55.5" customHeight="1" x14ac:dyDescent="0.25">
      <c r="A159" s="22">
        <v>2021520010161</v>
      </c>
      <c r="B159" s="39" t="s">
        <v>354</v>
      </c>
      <c r="C159" s="40">
        <v>54000000</v>
      </c>
      <c r="D159" s="40">
        <v>54000000</v>
      </c>
      <c r="E159" s="40">
        <v>32354750</v>
      </c>
      <c r="F159" s="40">
        <v>15892500</v>
      </c>
      <c r="G159" s="40">
        <v>7200000</v>
      </c>
      <c r="H159" s="112">
        <v>29.430499999999999</v>
      </c>
    </row>
    <row r="160" spans="1:10" ht="55.5" customHeight="1" x14ac:dyDescent="0.25">
      <c r="A160" s="22">
        <v>2021520010165</v>
      </c>
      <c r="B160" s="39" t="s">
        <v>355</v>
      </c>
      <c r="C160" s="40">
        <v>14000000</v>
      </c>
      <c r="D160" s="40">
        <v>175200000</v>
      </c>
      <c r="E160" s="40">
        <v>136610400</v>
      </c>
      <c r="F160" s="40">
        <v>100786000</v>
      </c>
      <c r="G160" s="40">
        <v>77700000</v>
      </c>
      <c r="H160" s="112">
        <v>57.526200000000003</v>
      </c>
    </row>
    <row r="161" spans="1:8" ht="55.5" customHeight="1" x14ac:dyDescent="0.25">
      <c r="A161" s="22">
        <v>2021520010166</v>
      </c>
      <c r="B161" s="39" t="s">
        <v>356</v>
      </c>
      <c r="C161" s="40">
        <v>53000000</v>
      </c>
      <c r="D161" s="40">
        <v>53000000</v>
      </c>
      <c r="E161" s="40">
        <v>15230000</v>
      </c>
      <c r="F161" s="40">
        <v>3440000</v>
      </c>
      <c r="G161" s="40">
        <v>1170000</v>
      </c>
      <c r="H161" s="113">
        <v>6.4904999999999999</v>
      </c>
    </row>
    <row r="162" spans="1:8" ht="55.5" customHeight="1" x14ac:dyDescent="0.25">
      <c r="A162" s="22">
        <v>2021520010169</v>
      </c>
      <c r="B162" s="39" t="s">
        <v>357</v>
      </c>
      <c r="C162" s="40">
        <v>186000000</v>
      </c>
      <c r="D162" s="40">
        <v>235800000</v>
      </c>
      <c r="E162" s="40">
        <v>223637000</v>
      </c>
      <c r="F162" s="40">
        <v>221937000</v>
      </c>
      <c r="G162" s="40">
        <v>205608000</v>
      </c>
      <c r="H162" s="111">
        <v>94.120800000000003</v>
      </c>
    </row>
    <row r="163" spans="1:8" ht="55.5" customHeight="1" x14ac:dyDescent="0.25">
      <c r="A163" s="22">
        <v>2021520010172</v>
      </c>
      <c r="B163" s="39" t="s">
        <v>358</v>
      </c>
      <c r="C163" s="40">
        <v>68000000</v>
      </c>
      <c r="D163" s="40">
        <v>68000000</v>
      </c>
      <c r="E163" s="40">
        <v>36288000</v>
      </c>
      <c r="F163" s="40">
        <v>27888000</v>
      </c>
      <c r="G163" s="40">
        <v>20760000</v>
      </c>
      <c r="H163" s="112">
        <v>41.011699999999998</v>
      </c>
    </row>
    <row r="164" spans="1:8" ht="55.5" customHeight="1" x14ac:dyDescent="0.25">
      <c r="A164" s="22">
        <v>2021520010175</v>
      </c>
      <c r="B164" s="39" t="s">
        <v>359</v>
      </c>
      <c r="C164" s="40">
        <v>52000000</v>
      </c>
      <c r="D164" s="40">
        <v>52000000</v>
      </c>
      <c r="E164" s="40">
        <v>43477400</v>
      </c>
      <c r="F164" s="40">
        <v>43477400</v>
      </c>
      <c r="G164" s="40">
        <v>13903000</v>
      </c>
      <c r="H164" s="116">
        <v>83.610299999999995</v>
      </c>
    </row>
    <row r="165" spans="1:8" ht="55.5" customHeight="1" x14ac:dyDescent="0.25">
      <c r="A165" s="22">
        <v>2021520010176</v>
      </c>
      <c r="B165" s="39" t="s">
        <v>360</v>
      </c>
      <c r="C165" s="40">
        <v>62000000</v>
      </c>
      <c r="D165" s="40">
        <v>62000000</v>
      </c>
      <c r="E165" s="40">
        <v>53290000</v>
      </c>
      <c r="F165" s="40">
        <v>42970000</v>
      </c>
      <c r="G165" s="40">
        <v>30000000</v>
      </c>
      <c r="H165" s="116">
        <v>69.306399999999996</v>
      </c>
    </row>
    <row r="166" spans="1:8" ht="55.5" customHeight="1" x14ac:dyDescent="0.25">
      <c r="A166" s="22">
        <v>2021520010229</v>
      </c>
      <c r="B166" s="39" t="s">
        <v>361</v>
      </c>
      <c r="C166" s="40">
        <v>252000000</v>
      </c>
      <c r="D166" s="40">
        <v>252000000</v>
      </c>
      <c r="E166" s="40">
        <v>223550000</v>
      </c>
      <c r="F166" s="40">
        <v>223550000</v>
      </c>
      <c r="G166" s="40">
        <v>223550000</v>
      </c>
      <c r="H166" s="116">
        <v>88.710300000000004</v>
      </c>
    </row>
    <row r="167" spans="1:8" ht="55.5" customHeight="1" x14ac:dyDescent="0.25">
      <c r="A167" s="22">
        <v>2022520010015</v>
      </c>
      <c r="B167" s="39" t="s">
        <v>362</v>
      </c>
      <c r="C167" s="40">
        <v>0</v>
      </c>
      <c r="D167" s="40">
        <v>170000000</v>
      </c>
      <c r="E167" s="40">
        <v>166000000</v>
      </c>
      <c r="F167" s="40">
        <v>83000000</v>
      </c>
      <c r="G167" s="40">
        <v>83000000</v>
      </c>
      <c r="H167" s="112">
        <v>48.823500000000003</v>
      </c>
    </row>
    <row r="168" spans="1:8" ht="55.5" customHeight="1" x14ac:dyDescent="0.25">
      <c r="A168" s="22">
        <v>2022520010016</v>
      </c>
      <c r="B168" s="39" t="s">
        <v>363</v>
      </c>
      <c r="C168" s="40">
        <v>0</v>
      </c>
      <c r="D168" s="40">
        <v>86706632</v>
      </c>
      <c r="E168" s="40">
        <v>0</v>
      </c>
      <c r="F168" s="40">
        <v>0</v>
      </c>
      <c r="G168" s="40">
        <v>0</v>
      </c>
      <c r="H168" s="113">
        <v>0</v>
      </c>
    </row>
    <row r="169" spans="1:8" ht="55.5" customHeight="1" x14ac:dyDescent="0.25">
      <c r="A169" s="22">
        <v>2022520010052</v>
      </c>
      <c r="B169" s="39" t="s">
        <v>364</v>
      </c>
      <c r="C169" s="40">
        <v>0</v>
      </c>
      <c r="D169" s="40">
        <v>3200000000</v>
      </c>
      <c r="E169" s="40">
        <v>3200000000</v>
      </c>
      <c r="F169" s="40">
        <v>3200000000</v>
      </c>
      <c r="G169" s="40">
        <v>3200000000</v>
      </c>
      <c r="H169" s="111">
        <v>100</v>
      </c>
    </row>
    <row r="170" spans="1:8" ht="24" customHeight="1" x14ac:dyDescent="0.25">
      <c r="A170" s="53" t="s">
        <v>160</v>
      </c>
      <c r="B170" s="53"/>
      <c r="C170" s="53"/>
      <c r="D170" s="32">
        <f>SUM(D171:D191)</f>
        <v>290403490392.14001</v>
      </c>
      <c r="E170" s="32">
        <f t="shared" ref="E170:G170" si="31">SUM(E171:E191)</f>
        <v>259081310803.28998</v>
      </c>
      <c r="F170" s="32">
        <f t="shared" si="31"/>
        <v>257838397165.39999</v>
      </c>
      <c r="G170" s="32">
        <f t="shared" si="31"/>
        <v>240947781177.00998</v>
      </c>
      <c r="H170" s="110">
        <f>AVERAGE(H171:H191)</f>
        <v>85.320919047619057</v>
      </c>
    </row>
    <row r="171" spans="1:8" ht="64.5" x14ac:dyDescent="0.25">
      <c r="A171" s="22">
        <v>2021520010084</v>
      </c>
      <c r="B171" s="39" t="s">
        <v>365</v>
      </c>
      <c r="C171" s="40">
        <v>86800000</v>
      </c>
      <c r="D171" s="40">
        <v>86800000</v>
      </c>
      <c r="E171" s="40">
        <v>83349999.25</v>
      </c>
      <c r="F171" s="40">
        <v>83349999.25</v>
      </c>
      <c r="G171" s="40">
        <v>79350000</v>
      </c>
      <c r="H171" s="111">
        <v>96.025300000000001</v>
      </c>
    </row>
    <row r="172" spans="1:8" ht="52.5" customHeight="1" x14ac:dyDescent="0.25">
      <c r="A172" s="22">
        <v>2021520010095</v>
      </c>
      <c r="B172" s="39" t="s">
        <v>366</v>
      </c>
      <c r="C172" s="40">
        <v>150000000</v>
      </c>
      <c r="D172" s="40">
        <v>150000000</v>
      </c>
      <c r="E172" s="40">
        <v>150000000</v>
      </c>
      <c r="F172" s="40">
        <v>150000000</v>
      </c>
      <c r="G172" s="40">
        <v>150000000</v>
      </c>
      <c r="H172" s="111">
        <v>100</v>
      </c>
    </row>
    <row r="173" spans="1:8" ht="58.5" customHeight="1" x14ac:dyDescent="0.25">
      <c r="A173" s="22">
        <v>2021520010113</v>
      </c>
      <c r="B173" s="39" t="s">
        <v>367</v>
      </c>
      <c r="C173" s="40">
        <v>6660462355</v>
      </c>
      <c r="D173" s="40">
        <v>6660462355</v>
      </c>
      <c r="E173" s="40">
        <v>6660462355</v>
      </c>
      <c r="F173" s="40">
        <v>6427471741.1099997</v>
      </c>
      <c r="G173" s="40">
        <v>6427471741.1099997</v>
      </c>
      <c r="H173" s="111">
        <v>96.501800000000003</v>
      </c>
    </row>
    <row r="174" spans="1:8" ht="57" customHeight="1" x14ac:dyDescent="0.25">
      <c r="A174" s="22">
        <v>2021520010130</v>
      </c>
      <c r="B174" s="39" t="s">
        <v>368</v>
      </c>
      <c r="C174" s="40">
        <v>40000000</v>
      </c>
      <c r="D174" s="40">
        <v>40000000</v>
      </c>
      <c r="E174" s="40">
        <v>40000000</v>
      </c>
      <c r="F174" s="40">
        <v>40000000</v>
      </c>
      <c r="G174" s="40">
        <v>40000000</v>
      </c>
      <c r="H174" s="111">
        <v>100</v>
      </c>
    </row>
    <row r="175" spans="1:8" ht="46.5" customHeight="1" x14ac:dyDescent="0.25">
      <c r="A175" s="22">
        <v>2021520010131</v>
      </c>
      <c r="B175" s="39" t="s">
        <v>369</v>
      </c>
      <c r="C175" s="40">
        <v>800000000</v>
      </c>
      <c r="D175" s="40">
        <v>1301344586.46</v>
      </c>
      <c r="E175" s="40">
        <v>1301344586.46</v>
      </c>
      <c r="F175" s="40">
        <v>1298044586.46</v>
      </c>
      <c r="G175" s="40">
        <v>1293244586.46</v>
      </c>
      <c r="H175" s="111">
        <v>99.746399999999994</v>
      </c>
    </row>
    <row r="176" spans="1:8" ht="50.25" customHeight="1" x14ac:dyDescent="0.25">
      <c r="A176" s="22">
        <v>2021520010137</v>
      </c>
      <c r="B176" s="39" t="s">
        <v>370</v>
      </c>
      <c r="C176" s="40">
        <v>587857643</v>
      </c>
      <c r="D176" s="40">
        <v>587857643</v>
      </c>
      <c r="E176" s="40">
        <v>525857643</v>
      </c>
      <c r="F176" s="40">
        <v>525857643</v>
      </c>
      <c r="G176" s="40">
        <v>525857643</v>
      </c>
      <c r="H176" s="116">
        <v>89.453199999999995</v>
      </c>
    </row>
    <row r="177" spans="1:8" ht="62.25" customHeight="1" x14ac:dyDescent="0.25">
      <c r="A177" s="22">
        <v>2021520010138</v>
      </c>
      <c r="B177" s="39" t="s">
        <v>371</v>
      </c>
      <c r="C177" s="40">
        <v>117169000</v>
      </c>
      <c r="D177" s="40">
        <v>107249312</v>
      </c>
      <c r="E177" s="40">
        <v>107249312</v>
      </c>
      <c r="F177" s="40">
        <v>107249312</v>
      </c>
      <c r="G177" s="40">
        <v>107249312</v>
      </c>
      <c r="H177" s="111">
        <v>100</v>
      </c>
    </row>
    <row r="178" spans="1:8" ht="49.5" customHeight="1" x14ac:dyDescent="0.25">
      <c r="A178" s="22">
        <v>2021520010156</v>
      </c>
      <c r="B178" s="39" t="s">
        <v>372</v>
      </c>
      <c r="C178" s="40">
        <v>400000000</v>
      </c>
      <c r="D178" s="40">
        <v>2000000000</v>
      </c>
      <c r="E178" s="40">
        <v>1600000000</v>
      </c>
      <c r="F178" s="40">
        <v>1600000000</v>
      </c>
      <c r="G178" s="40">
        <v>1600000000</v>
      </c>
      <c r="H178" s="116">
        <v>80</v>
      </c>
    </row>
    <row r="179" spans="1:8" ht="50.25" customHeight="1" x14ac:dyDescent="0.25">
      <c r="A179" s="22">
        <v>2021520010158</v>
      </c>
      <c r="B179" s="39" t="s">
        <v>373</v>
      </c>
      <c r="C179" s="40">
        <v>1005500000</v>
      </c>
      <c r="D179" s="40">
        <v>1750000000</v>
      </c>
      <c r="E179" s="40">
        <v>1490656697.9000001</v>
      </c>
      <c r="F179" s="40">
        <v>1300656586.9000001</v>
      </c>
      <c r="G179" s="40">
        <v>1191950254.9000001</v>
      </c>
      <c r="H179" s="116">
        <v>74.3232</v>
      </c>
    </row>
    <row r="180" spans="1:8" ht="57.75" customHeight="1" x14ac:dyDescent="0.25">
      <c r="A180" s="22">
        <v>2021520010167</v>
      </c>
      <c r="B180" s="39" t="s">
        <v>374</v>
      </c>
      <c r="C180" s="40">
        <v>160000000</v>
      </c>
      <c r="D180" s="40">
        <v>160000000</v>
      </c>
      <c r="E180" s="40">
        <v>159926603</v>
      </c>
      <c r="F180" s="40">
        <v>159926603</v>
      </c>
      <c r="G180" s="40">
        <v>159926603</v>
      </c>
      <c r="H180" s="111">
        <v>99.954099999999997</v>
      </c>
    </row>
    <row r="181" spans="1:8" ht="51.75" x14ac:dyDescent="0.25">
      <c r="A181" s="22">
        <v>2021520010178</v>
      </c>
      <c r="B181" s="39" t="s">
        <v>375</v>
      </c>
      <c r="C181" s="40">
        <v>2850000000</v>
      </c>
      <c r="D181" s="40">
        <v>3886129261</v>
      </c>
      <c r="E181" s="40">
        <v>3886129261</v>
      </c>
      <c r="F181" s="40">
        <v>3886129261</v>
      </c>
      <c r="G181" s="40">
        <v>3886129261</v>
      </c>
      <c r="H181" s="111">
        <v>100</v>
      </c>
    </row>
    <row r="182" spans="1:8" ht="52.5" customHeight="1" x14ac:dyDescent="0.25">
      <c r="A182" s="22">
        <v>2021520010181</v>
      </c>
      <c r="B182" s="39" t="s">
        <v>376</v>
      </c>
      <c r="C182" s="40">
        <v>1031747597</v>
      </c>
      <c r="D182" s="40">
        <v>1031747597</v>
      </c>
      <c r="E182" s="40">
        <v>447023606</v>
      </c>
      <c r="F182" s="40">
        <v>447023606</v>
      </c>
      <c r="G182" s="40">
        <v>447023606</v>
      </c>
      <c r="H182" s="112">
        <v>43.326799999999999</v>
      </c>
    </row>
    <row r="183" spans="1:8" ht="59.25" customHeight="1" x14ac:dyDescent="0.25">
      <c r="A183" s="22">
        <v>2021520010182</v>
      </c>
      <c r="B183" s="39" t="s">
        <v>377</v>
      </c>
      <c r="C183" s="40">
        <v>100000000</v>
      </c>
      <c r="D183" s="40">
        <v>200000000</v>
      </c>
      <c r="E183" s="40">
        <v>181000000</v>
      </c>
      <c r="F183" s="40">
        <v>181000000</v>
      </c>
      <c r="G183" s="40">
        <v>181000000</v>
      </c>
      <c r="H183" s="111">
        <v>90.5</v>
      </c>
    </row>
    <row r="184" spans="1:8" ht="46.5" customHeight="1" x14ac:dyDescent="0.25">
      <c r="A184" s="22">
        <v>2021520010183</v>
      </c>
      <c r="B184" s="39" t="s">
        <v>378</v>
      </c>
      <c r="C184" s="40">
        <v>10552961523</v>
      </c>
      <c r="D184" s="40">
        <v>18960182493</v>
      </c>
      <c r="E184" s="40">
        <v>15726908953</v>
      </c>
      <c r="F184" s="40">
        <v>15186322343</v>
      </c>
      <c r="G184" s="40">
        <v>15186322343</v>
      </c>
      <c r="H184" s="116">
        <v>80.095799999999997</v>
      </c>
    </row>
    <row r="185" spans="1:8" ht="64.5" x14ac:dyDescent="0.25">
      <c r="A185" s="22">
        <v>2021520010184</v>
      </c>
      <c r="B185" s="39" t="s">
        <v>379</v>
      </c>
      <c r="C185" s="40">
        <v>1472445000</v>
      </c>
      <c r="D185" s="40">
        <v>1472445000</v>
      </c>
      <c r="E185" s="40">
        <v>1324147890</v>
      </c>
      <c r="F185" s="40">
        <v>1324147890</v>
      </c>
      <c r="G185" s="40">
        <v>1324147890</v>
      </c>
      <c r="H185" s="116">
        <v>89.9285</v>
      </c>
    </row>
    <row r="186" spans="1:8" ht="45" customHeight="1" x14ac:dyDescent="0.25">
      <c r="A186" s="22">
        <v>2021520010185</v>
      </c>
      <c r="B186" s="39" t="s">
        <v>380</v>
      </c>
      <c r="C186" s="40">
        <v>496662116446</v>
      </c>
      <c r="D186" s="40">
        <v>249841808223</v>
      </c>
      <c r="E186" s="40">
        <v>223981779935</v>
      </c>
      <c r="F186" s="40">
        <v>223969743632</v>
      </c>
      <c r="G186" s="40">
        <v>207450594014.85999</v>
      </c>
      <c r="H186" s="116">
        <v>89.644599999999997</v>
      </c>
    </row>
    <row r="187" spans="1:8" ht="64.5" x14ac:dyDescent="0.25">
      <c r="A187" s="22">
        <v>2021520010197</v>
      </c>
      <c r="B187" s="39" t="s">
        <v>381</v>
      </c>
      <c r="C187" s="40">
        <v>200000000</v>
      </c>
      <c r="D187" s="40">
        <v>200000000</v>
      </c>
      <c r="E187" s="40">
        <v>200000000</v>
      </c>
      <c r="F187" s="40">
        <v>200000000</v>
      </c>
      <c r="G187" s="40">
        <v>200000000</v>
      </c>
      <c r="H187" s="111">
        <v>100</v>
      </c>
    </row>
    <row r="188" spans="1:8" ht="51.75" x14ac:dyDescent="0.25">
      <c r="A188" s="22">
        <v>2021520010198</v>
      </c>
      <c r="B188" s="39" t="s">
        <v>382</v>
      </c>
      <c r="C188" s="40">
        <v>535460000</v>
      </c>
      <c r="D188" s="40">
        <v>995592686</v>
      </c>
      <c r="E188" s="40">
        <v>848552726</v>
      </c>
      <c r="F188" s="40">
        <v>584552726</v>
      </c>
      <c r="G188" s="40">
        <v>380592686</v>
      </c>
      <c r="H188" s="112">
        <v>58.713999999999999</v>
      </c>
    </row>
    <row r="189" spans="1:8" ht="49.5" customHeight="1" x14ac:dyDescent="0.25">
      <c r="A189" s="22">
        <v>2021520010209</v>
      </c>
      <c r="B189" s="39" t="s">
        <v>383</v>
      </c>
      <c r="C189" s="40">
        <v>118800000</v>
      </c>
      <c r="D189" s="40">
        <v>118800000</v>
      </c>
      <c r="E189" s="40">
        <v>113850000</v>
      </c>
      <c r="F189" s="40">
        <v>113850000</v>
      </c>
      <c r="G189" s="40">
        <v>113850000</v>
      </c>
      <c r="H189" s="111">
        <v>95.833299999999994</v>
      </c>
    </row>
    <row r="190" spans="1:8" ht="61.5" customHeight="1" x14ac:dyDescent="0.25">
      <c r="A190" s="22">
        <v>2022520010004</v>
      </c>
      <c r="B190" s="39" t="s">
        <v>384</v>
      </c>
      <c r="C190" s="40">
        <v>650000000</v>
      </c>
      <c r="D190" s="40">
        <v>650000000</v>
      </c>
      <c r="E190" s="40">
        <v>50000000</v>
      </c>
      <c r="F190" s="40">
        <v>50000000</v>
      </c>
      <c r="G190" s="40">
        <v>0</v>
      </c>
      <c r="H190" s="113">
        <v>7.6923000000000004</v>
      </c>
    </row>
    <row r="191" spans="1:8" ht="62.25" customHeight="1" x14ac:dyDescent="0.25">
      <c r="A191" s="22">
        <v>2022520010010</v>
      </c>
      <c r="B191" s="39" t="s">
        <v>385</v>
      </c>
      <c r="C191" s="40">
        <v>0</v>
      </c>
      <c r="D191" s="40">
        <v>203071235.68000001</v>
      </c>
      <c r="E191" s="40">
        <v>203071235.68000001</v>
      </c>
      <c r="F191" s="40">
        <v>203071235.68000001</v>
      </c>
      <c r="G191" s="40">
        <v>203071235.68000001</v>
      </c>
      <c r="H191" s="111">
        <v>100</v>
      </c>
    </row>
    <row r="192" spans="1:8" ht="24" customHeight="1" x14ac:dyDescent="0.25">
      <c r="A192" s="44" t="s">
        <v>421</v>
      </c>
      <c r="B192" s="44"/>
      <c r="C192" s="44"/>
      <c r="D192" s="32">
        <f>SUM(D193:D194)</f>
        <v>870000000</v>
      </c>
      <c r="E192" s="32">
        <f t="shared" ref="E192:G192" si="32">SUM(E193:E194)</f>
        <v>864597680</v>
      </c>
      <c r="F192" s="32">
        <f t="shared" si="32"/>
        <v>864597680</v>
      </c>
      <c r="G192" s="32">
        <f t="shared" si="32"/>
        <v>814597680</v>
      </c>
      <c r="H192" s="109">
        <f>AVERAGE(H193:H194)</f>
        <v>99.152299999999997</v>
      </c>
    </row>
    <row r="193" spans="1:8" ht="48.75" customHeight="1" x14ac:dyDescent="0.25">
      <c r="A193" s="22">
        <v>2021520010100</v>
      </c>
      <c r="B193" s="39" t="s">
        <v>386</v>
      </c>
      <c r="C193" s="40">
        <v>350000000</v>
      </c>
      <c r="D193" s="40">
        <v>600000000</v>
      </c>
      <c r="E193" s="40">
        <v>598500000</v>
      </c>
      <c r="F193" s="40">
        <v>598500000</v>
      </c>
      <c r="G193" s="40">
        <v>568500000</v>
      </c>
      <c r="H193" s="111">
        <v>99.75</v>
      </c>
    </row>
    <row r="194" spans="1:8" ht="64.5" x14ac:dyDescent="0.25">
      <c r="A194" s="22">
        <v>2021520010101</v>
      </c>
      <c r="B194" s="39" t="s">
        <v>387</v>
      </c>
      <c r="C194" s="40">
        <v>250000000</v>
      </c>
      <c r="D194" s="40">
        <v>270000000</v>
      </c>
      <c r="E194" s="40">
        <v>266097680</v>
      </c>
      <c r="F194" s="40">
        <v>266097680</v>
      </c>
      <c r="G194" s="40">
        <v>246097680</v>
      </c>
      <c r="H194" s="111">
        <v>98.554599999999994</v>
      </c>
    </row>
    <row r="195" spans="1:8" ht="24" customHeight="1" x14ac:dyDescent="0.25">
      <c r="A195" s="44" t="s">
        <v>184</v>
      </c>
      <c r="B195" s="44"/>
      <c r="C195" s="44"/>
      <c r="D195" s="32">
        <f>SUM(D196:D210)</f>
        <v>307091754923.42004</v>
      </c>
      <c r="E195" s="32">
        <f t="shared" ref="E195:G195" si="33">SUM(E196:E210)</f>
        <v>303732259727.35999</v>
      </c>
      <c r="F195" s="32">
        <f t="shared" si="33"/>
        <v>303357301906.37</v>
      </c>
      <c r="G195" s="32">
        <f t="shared" si="33"/>
        <v>303260922920.75995</v>
      </c>
      <c r="H195" s="110">
        <f>AVERAGE(H196:H210)</f>
        <v>81.882306666666651</v>
      </c>
    </row>
    <row r="196" spans="1:8" ht="45" customHeight="1" x14ac:dyDescent="0.25">
      <c r="A196" s="22">
        <v>2021520010094</v>
      </c>
      <c r="B196" s="39" t="s">
        <v>388</v>
      </c>
      <c r="C196" s="40">
        <v>746300000</v>
      </c>
      <c r="D196" s="40">
        <v>776950000</v>
      </c>
      <c r="E196" s="40">
        <v>772017498.33000004</v>
      </c>
      <c r="F196" s="40">
        <v>764467498.33000004</v>
      </c>
      <c r="G196" s="40">
        <v>741067498.33000004</v>
      </c>
      <c r="H196" s="111">
        <v>98.393299999999996</v>
      </c>
    </row>
    <row r="197" spans="1:8" ht="45" customHeight="1" x14ac:dyDescent="0.25">
      <c r="A197" s="22">
        <v>2021520010110</v>
      </c>
      <c r="B197" s="39" t="s">
        <v>389</v>
      </c>
      <c r="C197" s="40">
        <v>171380000</v>
      </c>
      <c r="D197" s="40">
        <v>572336135.87</v>
      </c>
      <c r="E197" s="40">
        <v>472125972.99000001</v>
      </c>
      <c r="F197" s="40">
        <v>472125972.99000001</v>
      </c>
      <c r="G197" s="40">
        <v>472125972.99000001</v>
      </c>
      <c r="H197" s="116">
        <v>82.491</v>
      </c>
    </row>
    <row r="198" spans="1:8" ht="45" customHeight="1" x14ac:dyDescent="0.25">
      <c r="A198" s="22">
        <v>2021520010125</v>
      </c>
      <c r="B198" s="39" t="s">
        <v>390</v>
      </c>
      <c r="C198" s="40">
        <v>479200000</v>
      </c>
      <c r="D198" s="40">
        <v>479200000</v>
      </c>
      <c r="E198" s="40">
        <v>467939071</v>
      </c>
      <c r="F198" s="40">
        <v>467939071</v>
      </c>
      <c r="G198" s="40">
        <v>467939071</v>
      </c>
      <c r="H198" s="111">
        <v>97.65</v>
      </c>
    </row>
    <row r="199" spans="1:8" ht="45" customHeight="1" x14ac:dyDescent="0.25">
      <c r="A199" s="22">
        <v>2021520010146</v>
      </c>
      <c r="B199" s="39" t="s">
        <v>391</v>
      </c>
      <c r="C199" s="40">
        <v>327000000</v>
      </c>
      <c r="D199" s="40">
        <v>539541827</v>
      </c>
      <c r="E199" s="40">
        <v>362250000</v>
      </c>
      <c r="F199" s="40">
        <v>360000000</v>
      </c>
      <c r="G199" s="40">
        <v>358500000</v>
      </c>
      <c r="H199" s="116">
        <v>66.723200000000006</v>
      </c>
    </row>
    <row r="200" spans="1:8" ht="45" customHeight="1" x14ac:dyDescent="0.25">
      <c r="A200" s="22">
        <v>2021520010151</v>
      </c>
      <c r="B200" s="39" t="s">
        <v>392</v>
      </c>
      <c r="C200" s="40">
        <v>345980805</v>
      </c>
      <c r="D200" s="40">
        <v>525380805</v>
      </c>
      <c r="E200" s="40">
        <v>519630805</v>
      </c>
      <c r="F200" s="40">
        <v>519630805</v>
      </c>
      <c r="G200" s="40">
        <v>519630805</v>
      </c>
      <c r="H200" s="111">
        <v>98.905500000000004</v>
      </c>
    </row>
    <row r="201" spans="1:8" ht="45" customHeight="1" x14ac:dyDescent="0.25">
      <c r="A201" s="22">
        <v>2021520010168</v>
      </c>
      <c r="B201" s="39" t="s">
        <v>393</v>
      </c>
      <c r="C201" s="40">
        <v>50600000</v>
      </c>
      <c r="D201" s="40">
        <v>180866912</v>
      </c>
      <c r="E201" s="40">
        <v>180866912</v>
      </c>
      <c r="F201" s="40">
        <v>180866912</v>
      </c>
      <c r="G201" s="40">
        <v>180866912</v>
      </c>
      <c r="H201" s="111">
        <v>100</v>
      </c>
    </row>
    <row r="202" spans="1:8" ht="45" customHeight="1" x14ac:dyDescent="0.25">
      <c r="A202" s="22">
        <v>2021520010173</v>
      </c>
      <c r="B202" s="39" t="s">
        <v>394</v>
      </c>
      <c r="C202" s="40">
        <v>274765000</v>
      </c>
      <c r="D202" s="40">
        <v>903476186.5</v>
      </c>
      <c r="E202" s="40">
        <v>569275383.5</v>
      </c>
      <c r="F202" s="40">
        <v>476497773</v>
      </c>
      <c r="G202" s="40">
        <v>476497773</v>
      </c>
      <c r="H202" s="112">
        <v>52.740400000000001</v>
      </c>
    </row>
    <row r="203" spans="1:8" ht="45" customHeight="1" x14ac:dyDescent="0.25">
      <c r="A203" s="22">
        <v>2021520010177</v>
      </c>
      <c r="B203" s="39" t="s">
        <v>395</v>
      </c>
      <c r="C203" s="40">
        <v>2277106097</v>
      </c>
      <c r="D203" s="40">
        <v>2013089661.71</v>
      </c>
      <c r="E203" s="40">
        <v>1743788445</v>
      </c>
      <c r="F203" s="40">
        <v>1722096549.01</v>
      </c>
      <c r="G203" s="40">
        <v>1701467563.4000001</v>
      </c>
      <c r="H203" s="116">
        <v>85.544899999999998</v>
      </c>
    </row>
    <row r="204" spans="1:8" ht="45" customHeight="1" x14ac:dyDescent="0.25">
      <c r="A204" s="22">
        <v>2021520010211</v>
      </c>
      <c r="B204" s="39" t="s">
        <v>396</v>
      </c>
      <c r="C204" s="40">
        <v>138929473</v>
      </c>
      <c r="D204" s="40">
        <v>1456779470</v>
      </c>
      <c r="E204" s="40">
        <v>1339299658.5</v>
      </c>
      <c r="F204" s="40">
        <v>1252496920</v>
      </c>
      <c r="G204" s="40">
        <v>1252496920</v>
      </c>
      <c r="H204" s="116">
        <v>85.977099999999993</v>
      </c>
    </row>
    <row r="205" spans="1:8" ht="45" customHeight="1" x14ac:dyDescent="0.25">
      <c r="A205" s="22">
        <v>2021520010213</v>
      </c>
      <c r="B205" s="39" t="s">
        <v>397</v>
      </c>
      <c r="C205" s="40">
        <v>266380481447</v>
      </c>
      <c r="D205" s="40">
        <v>298163213964.71002</v>
      </c>
      <c r="E205" s="40">
        <v>295973428060.40997</v>
      </c>
      <c r="F205" s="40">
        <v>295810142484.40997</v>
      </c>
      <c r="G205" s="40">
        <v>295759292484.40997</v>
      </c>
      <c r="H205" s="111">
        <v>99.210800000000006</v>
      </c>
    </row>
    <row r="206" spans="1:8" ht="45" customHeight="1" x14ac:dyDescent="0.25">
      <c r="A206" s="22">
        <v>2021520010214</v>
      </c>
      <c r="B206" s="39" t="s">
        <v>398</v>
      </c>
      <c r="C206" s="40">
        <v>262504000</v>
      </c>
      <c r="D206" s="40">
        <v>342504000</v>
      </c>
      <c r="E206" s="40">
        <v>241404000</v>
      </c>
      <c r="F206" s="40">
        <v>241404000</v>
      </c>
      <c r="G206" s="40">
        <v>241404000</v>
      </c>
      <c r="H206" s="116">
        <v>70.481999999999999</v>
      </c>
    </row>
    <row r="207" spans="1:8" ht="45" customHeight="1" x14ac:dyDescent="0.25">
      <c r="A207" s="22">
        <v>2021520010215</v>
      </c>
      <c r="B207" s="39" t="s">
        <v>399</v>
      </c>
      <c r="C207" s="40">
        <v>331004891</v>
      </c>
      <c r="D207" s="40">
        <v>544584631.63</v>
      </c>
      <c r="E207" s="40">
        <v>510884631.63</v>
      </c>
      <c r="F207" s="40">
        <v>510884631.63</v>
      </c>
      <c r="G207" s="40">
        <v>510884631.63</v>
      </c>
      <c r="H207" s="111">
        <v>93.811700000000002</v>
      </c>
    </row>
    <row r="208" spans="1:8" ht="72.75" customHeight="1" x14ac:dyDescent="0.25">
      <c r="A208" s="22">
        <v>2021520010216</v>
      </c>
      <c r="B208" s="39" t="s">
        <v>400</v>
      </c>
      <c r="C208" s="40">
        <v>196794059</v>
      </c>
      <c r="D208" s="40">
        <v>340094059</v>
      </c>
      <c r="E208" s="40">
        <v>328340009</v>
      </c>
      <c r="F208" s="40">
        <v>328340009</v>
      </c>
      <c r="G208" s="40">
        <v>328340009</v>
      </c>
      <c r="H208" s="111">
        <v>96.543800000000005</v>
      </c>
    </row>
    <row r="209" spans="1:8" ht="45" customHeight="1" x14ac:dyDescent="0.25">
      <c r="A209" s="22">
        <v>2021520010225</v>
      </c>
      <c r="B209" s="39" t="s">
        <v>401</v>
      </c>
      <c r="C209" s="40">
        <v>154109280</v>
      </c>
      <c r="D209" s="40">
        <v>251009280</v>
      </c>
      <c r="E209" s="40">
        <v>251009280</v>
      </c>
      <c r="F209" s="40">
        <v>250409280</v>
      </c>
      <c r="G209" s="40">
        <v>250409280</v>
      </c>
      <c r="H209" s="111">
        <v>99.760900000000007</v>
      </c>
    </row>
    <row r="210" spans="1:8" ht="45" customHeight="1" x14ac:dyDescent="0.25">
      <c r="A210" s="22">
        <v>2022520010011</v>
      </c>
      <c r="B210" s="39" t="s">
        <v>402</v>
      </c>
      <c r="C210" s="40">
        <v>0</v>
      </c>
      <c r="D210" s="40">
        <v>2727990</v>
      </c>
      <c r="E210" s="40">
        <v>0</v>
      </c>
      <c r="F210" s="40">
        <v>0</v>
      </c>
      <c r="G210" s="40">
        <v>0</v>
      </c>
      <c r="H210" s="113">
        <v>0</v>
      </c>
    </row>
  </sheetData>
  <autoFilter ref="A2:L210">
    <filterColumn colId="0" showButton="0"/>
    <filterColumn colId="1" showButton="0"/>
    <filterColumn colId="9" showButton="0"/>
    <filterColumn colId="10" showButton="0"/>
  </autoFilter>
  <mergeCells count="39">
    <mergeCell ref="A128:C128"/>
    <mergeCell ref="J2:L3"/>
    <mergeCell ref="J9:K9"/>
    <mergeCell ref="A192:C192"/>
    <mergeCell ref="A195:C195"/>
    <mergeCell ref="A70:C70"/>
    <mergeCell ref="A73:C73"/>
    <mergeCell ref="A81:C81"/>
    <mergeCell ref="A155:C155"/>
    <mergeCell ref="A170:C170"/>
    <mergeCell ref="A132:C132"/>
    <mergeCell ref="A134:C134"/>
    <mergeCell ref="A137:C137"/>
    <mergeCell ref="A142:C142"/>
    <mergeCell ref="A92:C92"/>
    <mergeCell ref="A94:C94"/>
    <mergeCell ref="A114:C114"/>
    <mergeCell ref="A130:C130"/>
    <mergeCell ref="A42:C42"/>
    <mergeCell ref="A68:C68"/>
    <mergeCell ref="A46:C46"/>
    <mergeCell ref="A50:C50"/>
    <mergeCell ref="A52:C52"/>
    <mergeCell ref="A54:C54"/>
    <mergeCell ref="A56:C56"/>
    <mergeCell ref="A60:C60"/>
    <mergeCell ref="A62:C62"/>
    <mergeCell ref="A64:C64"/>
    <mergeCell ref="A66:C66"/>
    <mergeCell ref="A48:C48"/>
    <mergeCell ref="A25:C25"/>
    <mergeCell ref="A28:C28"/>
    <mergeCell ref="A31:C31"/>
    <mergeCell ref="A35:C35"/>
    <mergeCell ref="A23:C23"/>
    <mergeCell ref="A1:H1"/>
    <mergeCell ref="A4:C4"/>
    <mergeCell ref="A21:C21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CORTE 30 DE DICIEMBRE</vt:lpstr>
      <vt:lpstr>EJECUCIÓN FINANCIERA A 31 DIC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Control de Seguimiento</dc:title>
  <dc:creator>Calidad OPGI</dc:creator>
  <cp:lastModifiedBy>OPGI Proyectos</cp:lastModifiedBy>
  <dcterms:created xsi:type="dcterms:W3CDTF">2022-04-19T19:08:34Z</dcterms:created>
  <dcterms:modified xsi:type="dcterms:W3CDTF">2023-04-26T22:45:03Z</dcterms:modified>
</cp:coreProperties>
</file>