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G:\Mi unidad\Plan de Desarrollo Municipal 2024-2027\PLAN DE ACCION 2025\PLANES DE ACCION 2025 FINAL\"/>
    </mc:Choice>
  </mc:AlternateContent>
  <xr:revisionPtr revIDLastSave="0" documentId="13_ncr:1_{9827BFC6-C824-492B-BFA9-0CAC1760DFAC}" xr6:coauthVersionLast="47" xr6:coauthVersionMax="47" xr10:uidLastSave="{00000000-0000-0000-0000-000000000000}"/>
  <bookViews>
    <workbookView xWindow="-105" yWindow="0" windowWidth="14610" windowHeight="15585" xr2:uid="{00000000-000D-0000-FFFF-FFFF00000000}"/>
  </bookViews>
  <sheets>
    <sheet name="PE_F_012_PLANDEACCION" sheetId="1" r:id="rId1"/>
  </sheets>
  <externalReferences>
    <externalReference r:id="rId2"/>
  </externalReferences>
  <definedNames>
    <definedName name="_xlnm._FilterDatabase" localSheetId="0" hidden="1">PE_F_012_PLANDEACCION!$A$13:$AP$73</definedName>
    <definedName name="_xlnm.Print_Area" localSheetId="0">PE_F_012_PLANDEACCION!$A$1:$AD$71</definedName>
    <definedName name="dependencias">[1]param!$F$2:$F$34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66" i="1" l="1"/>
  <c r="AO67" i="1"/>
  <c r="AO68" i="1"/>
  <c r="AO69" i="1"/>
  <c r="AO65" i="1"/>
  <c r="AA65" i="1"/>
  <c r="AA66" i="1"/>
  <c r="AC24" i="1"/>
  <c r="AA57" i="1"/>
  <c r="AO72" i="1"/>
  <c r="AO39" i="1"/>
  <c r="AO38" i="1"/>
  <c r="AO37" i="1"/>
  <c r="AO36" i="1"/>
  <c r="AO35" i="1"/>
  <c r="AO34" i="1"/>
  <c r="AO27" i="1"/>
  <c r="AO26" i="1"/>
  <c r="AO25" i="1"/>
  <c r="AO24" i="1" l="1"/>
  <c r="AO23" i="1"/>
  <c r="AO22" i="1"/>
  <c r="AO21" i="1"/>
  <c r="AO20" i="1"/>
  <c r="AO19" i="1"/>
  <c r="AO18" i="1"/>
  <c r="AO62" i="1" l="1"/>
  <c r="AO61" i="1"/>
  <c r="AO60" i="1"/>
  <c r="AO59" i="1"/>
  <c r="AO58" i="1"/>
  <c r="AO57" i="1"/>
  <c r="AO49" i="1" l="1"/>
  <c r="AO51" i="1"/>
  <c r="AO50" i="1"/>
  <c r="AO64" i="1"/>
  <c r="AO63" i="1"/>
  <c r="AO52" i="1"/>
  <c r="AO56" i="1" l="1"/>
  <c r="AO55" i="1"/>
  <c r="AO54" i="1"/>
  <c r="AO53" i="1"/>
  <c r="AO33" i="1"/>
  <c r="AO32" i="1"/>
  <c r="AO31" i="1"/>
  <c r="AO30" i="1"/>
  <c r="AO29" i="1"/>
  <c r="AO28" i="1"/>
  <c r="AO17" i="1"/>
  <c r="AO16" i="1"/>
  <c r="AO15" i="1"/>
  <c r="AO14" i="1"/>
  <c r="AO48" i="1" l="1"/>
  <c r="AO47" i="1"/>
  <c r="AO46" i="1"/>
  <c r="AO45" i="1"/>
  <c r="AC44" i="1" l="1"/>
  <c r="AA44" i="1"/>
  <c r="AL43" i="1"/>
  <c r="AA43" i="1"/>
  <c r="AO42" i="1"/>
  <c r="AO41" i="1"/>
  <c r="AO40" i="1"/>
  <c r="AO44" i="1" l="1"/>
  <c r="AO43" i="1"/>
  <c r="AO70" i="1" l="1"/>
  <c r="AO71" i="1"/>
  <c r="AO73" i="1" l="1"/>
  <c r="V48" i="1"/>
  <c r="U48" i="1"/>
  <c r="T48" i="1"/>
  <c r="S48" i="1"/>
  <c r="P48" i="1"/>
  <c r="O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K13" authorId="0" shapeId="0" xr:uid="{00000000-0006-0000-0000-000001000000}">
      <text>
        <r>
          <rPr>
            <b/>
            <sz val="9"/>
            <color indexed="81"/>
            <rFont val="Tahoma"/>
            <family val="2"/>
          </rPr>
          <t xml:space="preserve">Definir el sector según el Manual de clasificación  presupuestal </t>
        </r>
      </text>
    </comment>
  </commentList>
</comments>
</file>

<file path=xl/sharedStrings.xml><?xml version="1.0" encoding="utf-8"?>
<sst xmlns="http://schemas.openxmlformats.org/spreadsheetml/2006/main" count="898" uniqueCount="350">
  <si>
    <t>CÓDIGO</t>
  </si>
  <si>
    <t>PR-F-012</t>
  </si>
  <si>
    <t>NOMBRE PLAN DE DESARROLLO</t>
  </si>
  <si>
    <t>PERIODO</t>
  </si>
  <si>
    <t>VIGENCIA:</t>
  </si>
  <si>
    <t>DEPENDENCIA:</t>
  </si>
  <si>
    <t>INFORMACIÓN PLAN DESARROLLO</t>
  </si>
  <si>
    <t>INFORMACIÓN PROYECTO DE INVERSIÓN PÚBLICA</t>
  </si>
  <si>
    <t>INFORMACIÓN PRESUPUESTAL</t>
  </si>
  <si>
    <t>Dimensión/eje/linea estrategica</t>
  </si>
  <si>
    <t xml:space="preserve">Programa/temática/componente </t>
  </si>
  <si>
    <t xml:space="preserve">Indicadores de resultado </t>
  </si>
  <si>
    <t>Unidad de medida</t>
  </si>
  <si>
    <t>Linea Base</t>
  </si>
  <si>
    <t xml:space="preserve">Meta a cuatrienio </t>
  </si>
  <si>
    <t>Código BPIN</t>
  </si>
  <si>
    <t>Nombre del proyecto</t>
  </si>
  <si>
    <t>Cod Sector</t>
  </si>
  <si>
    <t xml:space="preserve">Sector </t>
  </si>
  <si>
    <t xml:space="preserve">Cod. programa presupuestal </t>
  </si>
  <si>
    <t xml:space="preserve">Nombre Programa  presupuestal </t>
  </si>
  <si>
    <t>Codigo producto</t>
  </si>
  <si>
    <t>Nombre Producto</t>
  </si>
  <si>
    <t>Alcance producto</t>
  </si>
  <si>
    <t>Cod. Indicador de producto</t>
  </si>
  <si>
    <t>Indicador del producto</t>
  </si>
  <si>
    <t>Meta cuatrienio</t>
  </si>
  <si>
    <t>Actividades</t>
  </si>
  <si>
    <t>Fecha Inicio</t>
  </si>
  <si>
    <t>Fecha Fin</t>
  </si>
  <si>
    <t>Responsables actividad (cargo)</t>
  </si>
  <si>
    <t>Porcentaje</t>
  </si>
  <si>
    <t>Número</t>
  </si>
  <si>
    <t>Social</t>
  </si>
  <si>
    <t>social</t>
  </si>
  <si>
    <t xml:space="preserve">Intervencion de los determinantes sociales para la salud publica </t>
  </si>
  <si>
    <t>Atencion primaria en Salud</t>
  </si>
  <si>
    <t>Atención Primaria en Salud</t>
  </si>
  <si>
    <t>Atención primaria en salud</t>
  </si>
  <si>
    <t>INTERVENCIÓN DE LOS DETERMINANTES SOCIALES PARA LA
SALUD PÚBLICA</t>
  </si>
  <si>
    <t>Intervención de los Determinantes Sociales de la Salud.</t>
  </si>
  <si>
    <t>GOBIERNO Y GOBERNANZA PARA LA SALUD</t>
  </si>
  <si>
    <t>GOBIERNO Y GOBERNANZA EN SALUD</t>
  </si>
  <si>
    <t>Gobierno y gobernanza para la salud</t>
  </si>
  <si>
    <t>Gobierno y Gobernanza para la Salud</t>
  </si>
  <si>
    <t xml:space="preserve">Razon de mortalidad materna a 42 dias </t>
  </si>
  <si>
    <t xml:space="preserve">Razon por cien mil </t>
  </si>
  <si>
    <t>115.5</t>
  </si>
  <si>
    <t>Tasa de Mortalidad por EDA en Menores de 5 años 050020015</t>
  </si>
  <si>
    <t>Tasa por cien mil</t>
  </si>
  <si>
    <t>Tasa de mortalidad por infección respiratoria aguda (IRA) en menores de 5 años 050020016</t>
  </si>
  <si>
    <t>Tasa de mortalidad infantil por cada 1.000 nacidos vivos 50020003</t>
  </si>
  <si>
    <t>Tasa por mil</t>
  </si>
  <si>
    <t>Tasa de mortalidad en menores de 5 años de edad. 50020014</t>
  </si>
  <si>
    <t>Tasa de mortalidad prematura por enfermedades no transmisibles en población entre 30 y hasta 70 años.</t>
  </si>
  <si>
    <t>Tasa de mortalidad por cáncer de cuello uterino por 100.000 mujeres</t>
  </si>
  <si>
    <t xml:space="preserve">Tasa por cien mil </t>
  </si>
  <si>
    <t>Tasa de suicidios por cada 100.000 habitantes</t>
  </si>
  <si>
    <t>Proporción de bajo peso al nacer 050020006</t>
  </si>
  <si>
    <t>Tasa de mortalidad por desnutrición en menores de 5 años de edad (por cada 100.000 menores de 5 años). 050020017</t>
  </si>
  <si>
    <t>100.000 menores de 5 años). Tasa por cien mil</t>
  </si>
  <si>
    <t>Cobertura del aseguramiento en salud</t>
  </si>
  <si>
    <t>porcentaje</t>
  </si>
  <si>
    <t>Porcentaje de implementación del modelo de salud predictivo, preventivo y resolutivo basado en la Atención primaria en salud</t>
  </si>
  <si>
    <t>numero</t>
  </si>
  <si>
    <t>Tasa específica de fecundidad de niñas de 10 a 14 años de edad</t>
  </si>
  <si>
    <t>Porcentaje de sujetos de interés sanitario con acciones de IVC priorizadas en salud ambiental.</t>
  </si>
  <si>
    <t>Porcentaje de UPGD vigiladas controladas en el cumplimiento de lineamientos y protocolos de vigilancia en salud pública.</t>
  </si>
  <si>
    <t>Porcentaje de avance en la implementación del plan de participación social en salud</t>
  </si>
  <si>
    <t>Implementación del Sistema de Emergencias y Desastres en Salud</t>
  </si>
  <si>
    <t>Porcentaje de implementación del proceso administrativo y de gestión de la calidad para la salud pública.</t>
  </si>
  <si>
    <t>Salud</t>
  </si>
  <si>
    <t>Salud Publica</t>
  </si>
  <si>
    <t>Salud y porteccion social</t>
  </si>
  <si>
    <t>Salud publica</t>
  </si>
  <si>
    <t>Salud y protección social</t>
  </si>
  <si>
    <t xml:space="preserve"> Salud pública</t>
  </si>
  <si>
    <t>Salud y protección a salud</t>
  </si>
  <si>
    <t xml:space="preserve"> Aseguramiento y prestación integral de servicios de salud</t>
  </si>
  <si>
    <t>Salud Pública</t>
  </si>
  <si>
    <t>19</t>
  </si>
  <si>
    <t>1905</t>
  </si>
  <si>
    <t>salud</t>
  </si>
  <si>
    <t>salud publica</t>
  </si>
  <si>
    <t xml:space="preserve"> Inspección, vigilancia y control</t>
  </si>
  <si>
    <t>Salud pública</t>
  </si>
  <si>
    <t>Salud y Protección Social</t>
  </si>
  <si>
    <t>Servicio de gestión del riesgo en temas de salud sexual y reproductiva</t>
  </si>
  <si>
    <t>Campañas para la captación temprana de gestantes al control prenatal antes de las 10 semanas de gestación</t>
  </si>
  <si>
    <t>Campañas de gestión del riesgo en temas de salud sexual y reproductiva implementadas</t>
  </si>
  <si>
    <t xml:space="preserve">Numero </t>
  </si>
  <si>
    <t>Servicio de promoción de la salud</t>
  </si>
  <si>
    <t>Un plan estratégico consolidado para la reducción de la mortalidad materna y perinatal. PAREM de acuerdo a lineamientos MSPS E IDSN</t>
  </si>
  <si>
    <t>Estrategias de promoción de la salud en temas de salud sexual y reproductiva implementadas</t>
  </si>
  <si>
    <t>Documentos de evaluación</t>
  </si>
  <si>
    <t>Seguimiento anual a los resultados del Plan para la reducción de la mortalidad materna y perinatal.</t>
  </si>
  <si>
    <t>Documentos de evaluación realizados</t>
  </si>
  <si>
    <t>Desarrollo de estrategia educomunicativa y pedagógica a grupos de Mujeres en edad Fértil - MEF vulnerables de zonas periféricas, suburbanas y campesinas. (enfoque derechos sexuales y reproductivos, servicios de anticoncepción y Planificación Familiar, incluye IVE-Sentencia C055-202)</t>
  </si>
  <si>
    <t xml:space="preserve">Estrategias de promoción de la salud en temas de salud sexual y reproductiva implementadas
</t>
  </si>
  <si>
    <t>Número
 de grupos</t>
  </si>
  <si>
    <t>Estrategias de gestión del riesgo para enfermedades inmunoprevenibles implementadas</t>
  </si>
  <si>
    <t>Estrategias implementadas para inmunización específica de niños menores de un año con una dosis de Rotavirus.</t>
  </si>
  <si>
    <t>Documentos de evaluación realizados.</t>
  </si>
  <si>
    <t>Implementar el plan de Infección Respiratoria Aguda IRA.</t>
  </si>
  <si>
    <t>Informes de auditoría al cumplimiento de la RÍA de primera infancia (Uno cada año)</t>
  </si>
  <si>
    <t>Asistencias técnicas realizadas</t>
  </si>
  <si>
    <t>Fortalecimiento de las capacidades del talento humano en salud para abordar la ruta de promoción y mantenimiento de la salud para el curso de vida de la primera infancia.</t>
  </si>
  <si>
    <t xml:space="preserve">Fortalecimiento de las capacidades del talento humano en salud para abordar  la ruta de promoción y mantenimiento de la salud para el curso de vida de primera infancia. </t>
  </si>
  <si>
    <t xml:space="preserve">Informe de auditoría que permite evaluar el  número de IPS que mantienen la implementación de la Estrategia AIEPI   </t>
  </si>
  <si>
    <t>Campañas de gestión del riesgo para enfermedades inmunoprevenibles implementadas</t>
  </si>
  <si>
    <t>Campañas de vacunación según lineamientos del Ministerio de Salud y Protección Social realizadas</t>
  </si>
  <si>
    <t>campañas  de vacunación   según lineamientos de Ministerio de Salud y Protección Social realizadas</t>
  </si>
  <si>
    <t>Servicio de asistencia técnica</t>
  </si>
  <si>
    <t>190505000</t>
  </si>
  <si>
    <t>Visitas de seguimiento a IPS a la adherencia a las Rutas de Promoción y Mantenimiento de la salud Adultez, Vejez, Riesgo Cardiovascular y EPOC.</t>
  </si>
  <si>
    <t>190505300</t>
  </si>
  <si>
    <t>Implementada una estrategia de Hábitos y Estilos de Vida Saludable (Estrategia Tomate la vida en sus 8 fases a grupos priorizados).</t>
  </si>
  <si>
    <t>Número de estrategias</t>
  </si>
  <si>
    <t>Campañas para la captación de MEF para tamizajes de citología convencionales y citología ADNVPH de acuerdo con la edad</t>
  </si>
  <si>
    <t>Numero de campañas</t>
  </si>
  <si>
    <t xml:space="preserve">Estrategia educomunicativa para la promoción de la detección temprana de Cáncer de Cuello Uterino, mama, próstata, con despliegue en diferentes zonas priorizadas cada año. </t>
  </si>
  <si>
    <t>Estrategias de gestión del riesgo en temas de salud sexual y reproductiva implementadas</t>
  </si>
  <si>
    <t>Número de
estrategias</t>
  </si>
  <si>
    <t>Servicio de gestión del riesgo en temas de trastornos mentales</t>
  </si>
  <si>
    <t>Campañas comunitarias para la prevención de mortalidad por lesiones auto infligidas, implementadas.</t>
  </si>
  <si>
    <t>Campañas de gestión del riesgo en temas de trastornos mentales implementadas</t>
  </si>
  <si>
    <t>Numero</t>
  </si>
  <si>
    <t>Documentos de lineamientos técnicos</t>
  </si>
  <si>
    <t xml:space="preserve">Elaborar e implementar el modelo de atención primaria en salud mental con enfoque diferencial. </t>
  </si>
  <si>
    <t>Documentos de lineamientos tecnicos elaborados</t>
  </si>
  <si>
    <t>Servicio de gestión del riesgo en temas de consumo de sustancias psicoactivas</t>
  </si>
  <si>
    <t>Campañas para la prevención del consumo de SPA en territorios priorizados.</t>
  </si>
  <si>
    <t>Campañas de gestión del riesgo en
temas de consumo de sustancias
psicoactivas implementadas con enfoque de género</t>
  </si>
  <si>
    <t>Implementación de una estrategia  de intervención de factores de riesgo para el bajo peso al nacer en la Red Pública y usuarias del programa Bien Nacer. (Estrategia de parto humanizado por fases
anuales ).</t>
  </si>
  <si>
    <t xml:space="preserve">Número </t>
  </si>
  <si>
    <t>Implementación de una estrategia comunitaria de promoción de la salud para la prevención del bajo peso al nacer.( estrategia EMI por fases con grupos priorizados )* diferentes grupos con relación al año anterior.</t>
  </si>
  <si>
    <t>Asistencia técnica realizadas a IPS
priorizadas del nivel primario, para
verificar adherencia a la Resolución
3280 del 2022, 2350 del 2020, 2465 del 2016, Estrategia IAMI.</t>
  </si>
  <si>
    <t>Informes de monitoreos al sistema de vigilancia nutricional para el análisis y seguimiento de la malnutrición.</t>
  </si>
  <si>
    <t>Formulación e implementación de forma intersectorial de la política pública de seguridad Alimentaria Y nutricional</t>
  </si>
  <si>
    <t>Informes de evaluación a las Instituciones certificadas / recertificadas en la estrategia IAMI</t>
  </si>
  <si>
    <t>Servicio de afiliaciones al régimen subsidiado del Sistema General de Seguridad Social</t>
  </si>
  <si>
    <t>Población al régimen subsidiado conforme a las condiciones del Sistema General de Seguridad Social; incluye el registro, reporte, sistematización y seguimiento de afiliados en los sistemas de información correspondientes. (incremento del 2% en el
cuatrienio)</t>
  </si>
  <si>
    <t>Personas afiliadas al régimen subsidiado</t>
  </si>
  <si>
    <t>Servicio de promoción de afiliaciones al régimen contributivo del Sistema General de Seguridad Social de las personas con capacidad de pago</t>
  </si>
  <si>
    <t>Número de Personas con capacidad de pago con afiliación al régimen contributivo del Sistema General de Seguridad Social. (el indicador depende de la dinámica económica y laboral del estado)</t>
  </si>
  <si>
    <t>Personas con capacidad de pago afiliadas</t>
  </si>
  <si>
    <t>Informes de cumplimiento de las acciones de IV con seguimiento a planes de mejoramiento en las EPS del Régimen Subsidiado y Contributivo que operan en el municipio de Pasto según lineamientos de la Superintendencia Nacional de Salud.</t>
  </si>
  <si>
    <t>Informes de cumplimiento de las acciones de IV con seguimiento a planes de mejoramiento en la Red de Prestación de Servicios de Salud priorizada en el primer nivel de atención en el municipio de Pasto según plan de auditoría.</t>
  </si>
  <si>
    <t>Documentos de planeación elaborados</t>
  </si>
  <si>
    <t>Documentos de lineamientos técnicos elaborados</t>
  </si>
  <si>
    <t>Servicio de promoción de la participación social en salud</t>
  </si>
  <si>
    <t>Implementación de modelos de atención con enfoque diferencial, de género y diversidad sexual, étnico y psicosocial para: Víctimas de conflicto armado,discapacidad, migrantes, mujer, LGTBIQ+/OSIGD, habitantes decalle, personas mayores, etnias, jóvenes; incluye eldireccionamiento y seguimiento de la certificación en discapacidad.</t>
  </si>
  <si>
    <t>Estrategias de promoción de la salud implementadas</t>
  </si>
  <si>
    <t>Estrategias de promoción y caracterización del trabajador informal en territorios priorizados</t>
  </si>
  <si>
    <t>Estrategias de promoción de la salud en situaciones prevalentes de origen laboral implementadas</t>
  </si>
  <si>
    <t>Campañas para la reducción de embarazos en adolescentes de 15 a 19 años de edad.</t>
  </si>
  <si>
    <t>Numero de Campañas realizadas para la promoción y garantía de los derechos sexuales y derechos reproductivos, servicios de anticoncepción, IVE, campañas intersectoriales para la reducción de partos en niñas de 10 a 14 años de edad como mecanismo para laprevención de la violencia sexual.</t>
  </si>
  <si>
    <t>Campañas de gestión del riesgo en temas de salud sexual y
reproductiva implementadas</t>
  </si>
  <si>
    <t>Porcentaje
de acuerdo
a demanda</t>
  </si>
  <si>
    <t>Documentos de planeación</t>
  </si>
  <si>
    <t xml:space="preserve">Actualización e implementación del modelo de atención en salud para población OSIEGD de pasto. </t>
  </si>
  <si>
    <t>Servicio de vigilancia y control sanitario de los factores de riesgo para la salud, en los establecimientos y espacios que pueden generar riesgos para la población.</t>
  </si>
  <si>
    <t>Establecimientos abiertos al público vigilados y controlados</t>
  </si>
  <si>
    <t>Servicio de vigilancia de calidad del agua para consumo humano, recolección, transporte y disposición final de residuos sólidos; manejo y disposición final de radiaciones ionizantes, excretas, residuos líquidos y aguas servidas y calidad del aire.</t>
  </si>
  <si>
    <t>Entidades territoriales atendidas</t>
  </si>
  <si>
    <t>Planes estratégicos elaborados</t>
  </si>
  <si>
    <t>Servicios de comunicación y divulgación en inspección, vigilancia y control</t>
  </si>
  <si>
    <t>Productos de comunicación difundidos</t>
  </si>
  <si>
    <t>Servicio de promoción, prevención, vigilancia y control de vectores y zoonosis</t>
  </si>
  <si>
    <t>El Servicio de promoción, prevención, vigilancia  y control de vectores y zoonosis  permite a las entidades formular y ejecutar  efectivamente acciones para la atención del tema control de vectores y zoonosis.</t>
  </si>
  <si>
    <t>Municipios con acciones de promoción, prevención, vigilancia  y control de vectores y zoonosis realizadas</t>
  </si>
  <si>
    <t xml:space="preserve">Mecanismos de participación Social para la articulación de actores sociales, gubernamentales a nivel sectorial e intersectorial, entre otros, para generar mecanismos y espacios de participación, socialización y abogacía, para la participación en la planeación social, comunitaria y ciudadana en salud y la participación en la atención integral en salud, la salud pública, la gobernanza en salud y las intervenciones colectivas. </t>
  </si>
  <si>
    <t>Mecanismos y espacios de participación social en salud conformados</t>
  </si>
  <si>
    <t>Centros reguladores de urgencias, emergencias y desastres construidos y dotados</t>
  </si>
  <si>
    <t>Certificación anual en el curso de Primer Respondiente al personal sanitario de la ciudad de Pasto y en una segunda fase a la comunidad</t>
  </si>
  <si>
    <t>Estrategias de promoción de la salud en condiciones ambientales implementadas</t>
  </si>
  <si>
    <t>Diseño e implementación de una campaña intersectorial para la prevención de quemaduras por pólvora.</t>
  </si>
  <si>
    <t>Servicio de información para la gestión de la inspección, vigilancia y control sanitario</t>
  </si>
  <si>
    <t>Visitas de inspección y vigilancia a Planes de Emergencia Hospitalario de la red de urgencias.</t>
  </si>
  <si>
    <t>Formulación e  implementación del sistema de información gerencial integrado de salud pública</t>
  </si>
  <si>
    <t>2024-2027</t>
  </si>
  <si>
    <t>PASTO COMPETITIVO, SOSTENIBLE Y SEGURO</t>
  </si>
  <si>
    <t>Secretaría de Salud</t>
  </si>
  <si>
    <t>NANCY LAGOS CAMPOS</t>
  </si>
  <si>
    <t xml:space="preserve">Ejecutar al 100% un proceso de inspección y vigilancia en las instituciones prestadoras de servicios de salud priorizadas, con relación a la adherencia de normas, guías, protocolos donde se transversalice el enfoque  diferencial, étnico, de genero diversidad sexual  psicosocial  en los siete (7) grupos poblacionales ( etnias, genero, habitante de calle, , envejecimiento - vejez, discapacidad victimas y Migrantes)  fortaleciendo el entorno institucional </t>
  </si>
  <si>
    <t>Ruth Cecilia De la Cruz Trejo 
Profesional Especializada Área Salud</t>
  </si>
  <si>
    <t xml:space="preserve">*Monitoreo a los  indicadores  priorizados en salud mental y salud sexual y Reproductiva </t>
  </si>
  <si>
    <t xml:space="preserve">*Desarrollar en un 100% el proceso para la elaboración, consolidación, aprobación, cargue, monitoreo y seguimiento del 100% de PTS- COAI-PAS de la Secretaría Municipal de Salud </t>
  </si>
  <si>
    <t>Estrategia de Formación en agentes en salud mental a un grupo de población víctima.( se realizará en fases con integrantes de la mesa municipal de víctimas)</t>
  </si>
  <si>
    <t>Estrategias de promoción de la salud en temas de salud mental y convivencia social pacífica implementadas</t>
  </si>
  <si>
    <t>Subsecretaria de Seguridad Social</t>
  </si>
  <si>
    <t>Andrea Ortega Salazar
Profesional Universitario Area de Salud</t>
  </si>
  <si>
    <t>Plan de Desarrollo de Capacidades  y asistencia técnica al talento humano del nivel primario y  comunidades anual implementado para temáticas priorizadas (énfasis en DSDR_x0002_OSIG-Enfoque ETNICO-Infancia,  sentencia C055 de 2022)</t>
  </si>
  <si>
    <t>Informes de auditoría para  garantizar la adherencia a normas, guías, protocolos, estrategias y  políticas en Salud pública de la red pública de servicios de nivel  primario del municipio.</t>
  </si>
  <si>
    <t>Profesional Especializado área salud</t>
  </si>
  <si>
    <t xml:space="preserve">*El plan de aceleración para la reducción de la mortalidad materna, en  articulación intersectorial y comunitaria para favorecer la Ruta Materno Perinatal.
*Elaborar y ejecutar al 100% el plan formación y desarrollo de capacidades dirigido a instituciones de salud y sectores priorizados integrando contenidos de salud mental, sexualidad, derechos sexuales  y derechos reproductivos
</t>
  </si>
  <si>
    <t>Trabajadores Informales abordados desde el PIC con conocimiento y prácticas para la prevención de accidentes y enfermedades relacionadas con el trabajo. (2024: Dueños de restaurantes y productores de trucha del Encano, 2025 trabajadores sexuales, 2026 Aserríos y carpinteros, 2027 Comercio Informal</t>
  </si>
  <si>
    <t>Tasa específica de fecundidad en adolescentes de 15 a 19 años de edad.</t>
  </si>
  <si>
    <t>Inspección, Vigilancia y Control</t>
  </si>
  <si>
    <t>Estrategias de gestión del riesgo para enfermedades inmunoprevenibles</t>
  </si>
  <si>
    <t>Número de IPS que mantienen la implementación de la Estrategia AIEPI (Se evalúan 24 IPS al año)</t>
  </si>
  <si>
    <t xml:space="preserve">Elaborar Plan de Intervenciones Colectivas con enfoque APS </t>
  </si>
  <si>
    <t>Informe de monitoreo del proceso de intervenciones colectivas a partir del modelo preventivo.</t>
  </si>
  <si>
    <t xml:space="preserve">Implementación y operatividad de la mesa interna del municipio para medicinas y terapias alternativas y complementarias en el marco del SGSS </t>
  </si>
  <si>
    <t>Porcentaje de mujeres víctimas de violencias de género con activación de ruta para atención en salud fisica y mental por sospecha de violencia física, psicológica y sexual en el nivel primario</t>
  </si>
  <si>
    <t>Líneas estratégicas desarrolladas para la formulación del Plan Territorial de adaptación al cambio climático desde el componente de salud ambiental</t>
  </si>
  <si>
    <t>Informes de evaluación y vigilancia a las acciones en los sujetos donde se manipulan y almacenan sustancias químicas, orientadas a prevenir problemas de salud</t>
  </si>
  <si>
    <t>Informes de seguimiento y evaluación en IPS públicas y privadas en aplicabilidad de los protocolos de vigilancia  en salud pública.</t>
  </si>
  <si>
    <t>Centro regulador de urgencias, emergencias y desastres adecuado, dotado e implementado.</t>
  </si>
  <si>
    <t>Informes de auditoría al cumplimiento de la RÍA de primera infancia</t>
  </si>
  <si>
    <t>Estrategias de promoción de la salud en modos, condiciones y estilos de vida saludables implementadas</t>
  </si>
  <si>
    <t>190502102</t>
  </si>
  <si>
    <t>Mujeres atendidas con campañas de gestión del riesgo en temas de salud sexual y reproductiva</t>
  </si>
  <si>
    <t>Producto Plan de desarrollo</t>
  </si>
  <si>
    <t>OTROS</t>
  </si>
  <si>
    <t>TOTAL COSTO PRODUCTO</t>
  </si>
  <si>
    <t>Estrategias para la promoción de Hábitos y estilos de vida saludables implementadas</t>
  </si>
  <si>
    <t>Campañas de gestión del riesgo en temas de consumo de sustancias psicoactivas implementadas con enfoque de género</t>
  </si>
  <si>
    <t>Implementación y operatividad de los lineamientos técnicos para la articulación de las medicinas y terapias alternativas y complementarias en el marco del SGSS</t>
  </si>
  <si>
    <t>Servicio de Inspección, vigilancia y control</t>
  </si>
  <si>
    <t>Servicios de información implementados</t>
  </si>
  <si>
    <t>Meta de Resultado vigencia 2025</t>
  </si>
  <si>
    <t>Meta de producto vigencia 2025</t>
  </si>
  <si>
    <t>RECURSOS PROPIOS</t>
  </si>
  <si>
    <t>SGP EDUCACIÓN</t>
  </si>
  <si>
    <t>SGP SALUD</t>
  </si>
  <si>
    <t>SGP DEPORTE</t>
  </si>
  <si>
    <t>SGP CULTURA</t>
  </si>
  <si>
    <t>SGP LIBRE INVERSIÓN</t>
  </si>
  <si>
    <t>SGP LIBRE DESTINACIÓN</t>
  </si>
  <si>
    <t>SGP ALIMENTACIÓN ESCOLAR</t>
  </si>
  <si>
    <t>SGP APSB</t>
  </si>
  <si>
    <t>CRÉDITO</t>
  </si>
  <si>
    <t>COFINANCIACIÓN DEPTAL</t>
  </si>
  <si>
    <t>COFINANCIACIÓN NACIÓN</t>
  </si>
  <si>
    <t>SGR</t>
  </si>
  <si>
    <t>OBSERVACIÓN</t>
  </si>
  <si>
    <t xml:space="preserve">Mario Adolfo Delgado 
Subsecretario de Planeación y Calidad </t>
  </si>
  <si>
    <t>A1P2C1.- Realizar el seguimiento físico financiero de los proyectos de inversión de la Secretaria Municipal de Salud.</t>
  </si>
  <si>
    <t>Servicios de información implementados - Servicio de
Implementación
Sistemas de Gestión</t>
  </si>
  <si>
    <t xml:space="preserve">Formulación e implementación del sistema de información gerencial integrado de salud pública - Implementación del
proceso de Gestión de la Calidad </t>
  </si>
  <si>
    <t>FORTALECIMIENTO ADMINISTRATIVO DE LA SECRETARÍA MUNICIPAL DE SALUD VIGENCIA 2025 EN EL MUNICIPIO DE PASTO</t>
  </si>
  <si>
    <t xml:space="preserve">“PREVENCIÓN DE ENFERMEDADES CRÓNICAS NO TRANSMISIBLES Y LA MALNUTRICIÓN INCLUIDO EL BAJO PESO AL NACER, A PARTIR DE LA PROMOCIÓN DE LA SOBERANÍA ALIMENTARIA Y HÁBITOS Y ESTILOS DE VIDA SALUDABLES EN EL MUNICIPIO DE PASTO
 VIGENCIA 2025”
</t>
  </si>
  <si>
    <t>Asistencia técnica a IPS priorizadas del nivel primario, para mejorar adherencia a la implementación de las Rutas de Promoción y Mantenimiento de la salud de Adultez, Vejez, Riesgo Cardiovascular, cáncer gástrico y EPOC</t>
  </si>
  <si>
    <t>Servicio de gestion del riesgo para abordar condiciones cronicas no prevalentes implementadas</t>
  </si>
  <si>
    <t xml:space="preserve">Estrategias de gestion para abordar condiciones cronicas prevalentes </t>
  </si>
  <si>
    <t>Estrategias de gestion para abordar condiciones cronicas prevalentes implementadas</t>
  </si>
  <si>
    <t xml:space="preserve"> 1. Ejecutar el proceso de visitas de seguimiento a IPS  a la adherencia a las Rutas de Promoción y Mantenimiento de la Salud de Adultez , Vejes, Riesgo Cardio Vascular y EPOC, salud oral, malnutrición e incluyendo el control prenatal para disminución del bajo peso al nacer.
2.  Ejecutar el proceso de visitas de seguimiento a IPS  a la adherencia a Resolución 3280 del 2022, 2350 del 2020 y 2465 del 2016 (malnutrición), incluyendo el control prenatal para disminuir el bajo peso al nacer, en el entorno institucional. 
3. Ejecutar al 100% el proceso de seguimiento y evaluación a las Rutas integrales de atención, a través de la Mesa técnica de salud de APS, en articulación con EAPB/IPS, mediante metodologias de Sala Situacional y planes estratégicos en salud, fortaleciendo el entono institucional.
4. Apoyar el seguimiento y elaboración de reporte mensual al cumplimiento del Programa de Alimentación Escolar PAE, en articulación con la dimensión de salud ambiental, en instituciones educativas municipales priorizadas</t>
  </si>
  <si>
    <t>1. Ejecutar un (1) proceso de seguimiento y evaluación a la ejecución del Plan de Salud Pública de Intervenciones Colectivas que incluya: socialización de anexo técnico, monitoreos de salidas de información del SICB, indicadores Ciudad Bienestar, Participación en la mesa de referentes, cargue correcto y oportuno de la información y monitoreo al SICB de los procesos; garantizando la incorporación de enfoques, premisas, pedagogías y perspectivas.
2. Ejecutar un anexo técnico del plan de salud pública de intervenciones colectivas que incluya una estrategias educomunicativas y pedagógicas de Tomate la vida en sus 8 fases, Ve vida en justa medida, red de apoyo a la lactancia materna, tienda escolar saludable, Familia SAN, Escuela Campesina, Espacios libres de humo de cigarrillo; desde los dominios: singular, particular y general, dirigidas a grupos de población, en territorios o zonas priorizadas, fortaleciendo los entornos hogar/comunitario, educativo/institucional con enfoque diferencial y territorial a descriptores de problemas y lectura del contexto. en el entorno comunitario
Realizar acciones para la implementación de la estrategia ciudades, entornos y ruralidad saludables. 
3. Realizar seguimiento a la aplicación de la ley 1335 del 2009 y a las Instituciones certificadas como espacios libres de humo de cigarrillo.
4. Ejecutar las acciones del plan de acción del comité de hábitos y estilos de vida saludable correspondientes a la Secretaría de Salud.</t>
  </si>
  <si>
    <t>1. Implementar una estrategia de intervención de factores de riesgo para el bajo peso la nacer en la Red pública y usuarias del programa Bien Nacer  (estrategia de parto humanizado en cuatro fases, en el entorno Institucional.)
2. Ejecutar una estrategia de acompañamiento a diez (10) instituciones educativas priorizadas para fortalecer el proyecto de vida de estudiantes para la prevención de embarazos en adolescentes y la escolarización de gestantes.
3. Ejecutar 5 jornadas de entrega de paquete nutricional con  valoración, seguimiento a gestantes del programa Bien Nacer.  (segundo grupo), en el Entorno Comunitario. 
4. Ejecutar 100% de entrega de paquete nutricional con  valoración, seguimiento a gestantes del programa Bien Nacer. (Convenio ÉXITO).  (primer grupo), en el Entorno Comunitario.
5.Ejecutar doce (12) encuentros con gestantes y lactantes beneficiarias del proyecto Bien Nacer para realizar educación en factores de riesgo, nutricional y psicosocial. En el entorno Comunitario.)</t>
  </si>
  <si>
    <t>Estrategias de promocion de la participacion social en salud</t>
  </si>
  <si>
    <t>Estrategias de promoción de la participacion social en salud implementadas</t>
  </si>
  <si>
    <t xml:space="preserve">
1.Implementar una estrategia comunitaria de promoción de la salud para la prevención del bajo peso al nacer (Estrategia EMI por fases con grupos priorizados) incorporando nuevos grupos con relación al año anterior, para el fortalecimiento del entorno Institucional y Comunitario.  </t>
  </si>
  <si>
    <t xml:space="preserve"> 1. Realizar 24 visitas de asistencia técnica a IPS priorizadas del nivel primario para mejorar la adherencia a Resolución 3280 del 2022, 2350 del 2020 y 2465 del 2016 (malnutrición),  incluyendo el control prenatal para disminuir el bajo peso al nacer, en el entorno institucional. 
</t>
  </si>
  <si>
    <t>Documentos de planeación realizados</t>
  </si>
  <si>
    <t>1. Realizar cuatro (4) informes de monitoreos al sistema de vigilancia nutricional para el análisis y seguimiento de la malnutrición</t>
  </si>
  <si>
    <t>1. Elaborar y ejecutar el plan de acción del comité SAN en coordinación intersectorial e interinstitucional en lo que corresponde a la política para la garantía del derecho humano a la alimentación y Soberanía alimentaria. 
2. Elaborar y ejecutar el Plan de Acción de la Política Publica Integral para el apoyo, fomento, protección y Promoción de Lactancia Materna en el entorno comunitario e institucional.</t>
  </si>
  <si>
    <t>1. Realizar informes de visitas de evaluación a las Instituciones recertificadas y nuevas para la certificacion en la Estrategia IAMII</t>
  </si>
  <si>
    <t>Desarrollar e implementar el plan de estratégico de investigación.</t>
  </si>
  <si>
    <t>Documentos de investigación realizados</t>
  </si>
  <si>
    <t>Documentos de investigación</t>
  </si>
  <si>
    <t>Elaboración de documentos de investigación elaborados en salud pública</t>
  </si>
  <si>
    <t xml:space="preserve">1. Desarrollar una (1) investigacion en articulación con la academia y otros sectores para resolver problemáticas de Seguridad Alimentaria Nutricional, factores de riesgo asociados a la aparición de enfermedades crónicas, bajo peso al nacer y Cáncer gástrico en el entorno institucional y comunitario. </t>
  </si>
  <si>
    <t>Fortalecimiento en la gestión de la salud pública vigencia 2025 municipio de pasto</t>
  </si>
  <si>
    <t>A1P2C1. Elaborar y ejecutar un (1) plan de formación y desarrollo de capacidades dirigido a instituciones de salud y sectores priorizados, integrando contenidos y cursos virtuales para el Fortalecimiento de la Autoridad Sanitaria y la Gestión de la Salud Pública, contribuyendo a la formación y actualización del talento humano en salud fortaleciendo el entorno institucional y comunitario.
A2P2C1. Realizar un (1) proceso de asistencia técnica a los equipos de salud pública responsables de la operativización y participación en comités intersectoriales e interinstitucionales, garantizando la inclusión de contenidos sobre la defensa del derecho a la salud en interdependencia con otros derechos fundamentales, dentro de los procesos de planeación y ejecución de planes de acción.
A3P2C1. Ejecutar un (1) proceso de referenciación en salud pública con instituciones y/o expertos en salud, para el fortalecimiento de capacidades y buenas prácticas en el entorno institucional.
A4P2C1. Implementar un (1) modelo de docencia-servicio que facilite la articulación con la academia en los escenarios de práctica formativa, asegurando la integración de estudiantes en los procesos de salud pública.</t>
  </si>
  <si>
    <t>RUTH CECILIA DE LA CRUZ TREJO
Profesional Especializada área de la salud
Subsecretaría de salud pública</t>
  </si>
  <si>
    <t>A1P1C2. Elaborar y ejecutar en un 100% el proceso de inspección y vigilancia en las instituciones prestadoras de servicios de salud priorizadas, en el Plan de Salud Pública de Intervenciones Colectivas (PSPIC) y la estrategia Atención Primaria en Salud (APS), incluyendo el seguimiento al cumplimiento de la programación.
A2P1C2. Ejecutar al 100% el proceso de seguimiento y evaluación de las Rutas Integrales de Atención (RIA) a través de la Mesa Técnica de Salud de APS, en articulación con EAPB e IPS, mediante la Sala Situacional y los planes estratégicos de salud, fortaleciendo el entorno institucional.
A3P1C2. Realizar al 100% el seguimiento, monitoreo y evaluación al proceso de Atención Primaria en Salud (APS) operada por equipos básicos de salud, conforme a la normatividad vigente, integrando las intervenciones colectivas e individuales.
A4P1C2. Monitorear y evaluar al 100% la ejecución técnica, financiera y administrativa del Plan de Salud Pública de Intervenciones Colectivas, incluyendo resultados de salud alcanzados mediante el monitoreo de indicadores, salidas de información del SICB y el correcto y oportuno cargue de información en el SICB.
A5P1C2. Ejecutar un (1) proceso educomunicativo y/o de fortalecimiento en el entorno comunitario, que visibilice la Política Pública de Salud Colectiva y sus temáticas priorizadas, promoviendo la garantía del derecho a la salud en articulación con los procesos de salud pública.
A6P1C2. Monitorear un (1) proceso de voluntariado del Plan de Intervenciones Colectivas, asegurando la participación activa de agentes comunitarios identificados por la Secretaría Municipal de Salud.
A7P1C2. Ejecutar una (1) ruta de articulación entre las acciones individuales y colectivas de la estrategia de Atención Primaria en Salud y el Plan de Salud Pública de Intervenciones Colectivas, asegurando su alineación en el desarrollo de las actividades y/o estrategias definidas en el Anexo Técnico para la vigencia 2025.</t>
  </si>
  <si>
    <t xml:space="preserve">A1P1C3. Operar al 100% el proceso de mesas territoriales de salud "La Salud en Todos los Derechos" en el entorno comunitario, asegurando la articulación institucional para la garantía del derecho a la salud en interdependencia con otros derechos, incluyendo el seguimiento a los planes de respuesta de la vigencia 2024, conforme a los lineamientos de la Secretaría Municipal de Salud.
A2P1C3. Implementar al 100% los ciclos de la Política Pública de Salud Colectiva priorizados para 2025, que incluyan articulación intersectorial en el marco de la estrategia CERS, implementación de SISPI y monitoreo de indicadores de las líneas de acción de política.
A3P1C3. Implementar un (1) proceso de monitoreo, seguimiento y evaluación de los planes de acción intersectoriales de los comités municipales de salud o sociales priorizados en los que participe la Secretaría Municipal de Salud para la vigencia 2025.
A4P1C3. Articular al 100% las acciones de Atención Primaria en Salud (APS) en procesos de participación social, intersectorial e interinstitucional en el marco del plan de acción del Comité de APS y Salud Colectiva del municipio de Pasto. </t>
  </si>
  <si>
    <t>A1P1C1. Ejecutar un (1) proceso administrativo que garantice la contratación oportuna del Plan de Salud Pública de Intervenciones Colectivas (PSPIC) para la vigencia 2025.
A2P1C1. Implementar y hacer seguimiento al 100% de la ejecución del Plan de Salud Pública de Intervenciones Colectivas, que incluya socialización, asistencia técnica y monitoreo del cargue de información al SICB, asegurando la calidad del dato.
A3P1C1. Desarrollar un (1) proceso para la elaboración, consolidación, aprobación, cargue, monitoreo y seguimiento del 100% del Plan Territorial de Salud (PTS), COAI y PAS de la Secretaría Municipal de Salud para la vigencia 2025 y 2026.
A4P1C1. Ejecutar un (1) proceso de formulación, seguimiento, monitoreo y reporte administrativo y financiero del proyecto de Gestión de Salud Pública (GSP) 2025 y 2026, conforme a los lineamientos de la Secretaría Municipal de Salud y el Ministerio de Salud y Protección Social.
A5P1C1. Administrar y actualizar al 100% los recursos TIC (SICB, SIGP, Moodle, y la página web institucional del Plan de Salud Pública de Intervenciones Colectivas), conforme a los requerimientos de la Secretaría Municipal de Salud, la estrategia Ciudad Bienestar y la Política Pública de Salud Colectiva para su publicación.
A6P1C1. Generar el 100% de los reportes cartográficos y estadísticos requeridos por las áreas de Salud Pública de la Secretaría de Salud y el Plan de Salud Pública de Intervenciones Colectivas.
A7P1C1. Ejecutar al 100% el proceso de gestión del conocimiento liderado por el equipo de Gestión de Salud Pública de la Secretaría Municipal de Salud y el operador del Plan de Salud Pública de Intervenciones Colectivas.
A8P1C1. Implementar una (1) estrategia educomunicacional y un plan de medios para el Plan de Salud Pública de Intervenciones Colectivas, acorde con los lineamientos de la Secretaría de Salud, la estrategia Ciudad Bienestar y la Política Pública de Salud Colectiva.</t>
  </si>
  <si>
    <t>Fortalecimiento de las actividades de Inspección, Vigilancia y el Control sanitario sobre los bienes y servicios de uso y consumo humano que puedan afectar la salud de los habitantes vigencia 2025 del municipio de  Pasto</t>
  </si>
  <si>
    <t>Establecimientos con acciones de inspección, vigilancia y control para mitigar
los factores de riesgo.</t>
  </si>
  <si>
    <t>Harold Zamora Cardenas - Profesional Especializado Salud Ambiental</t>
  </si>
  <si>
    <t>Sistemas de abastecimiento de agua con vigilancia sanitaria de la calidad de agua.</t>
  </si>
  <si>
    <t>Estrategias de entorno saludable desarrolladas (Escuela saludable para la prevención de VBG, suicidio, embarazo, entre otros, vivienda saludable y establecimiento consuma seguro)</t>
  </si>
  <si>
    <t>Fortalecimiento de los procesos de gestión y articulación intersectorial para el abordaje de la salud mental y los derechos sexuales y reproductivos vigencia 2024, en el municipio de Pasto.</t>
  </si>
  <si>
    <t>Servicio de promoción de la salud y prevención de riesgos asociados a condiciones no transmisibles</t>
  </si>
  <si>
    <t>Campañas de prevención del cáncer realizadas</t>
  </si>
  <si>
    <t xml:space="preserve">Documentos de lineamientos técnicos elaborados
</t>
  </si>
  <si>
    <t xml:space="preserve">Estrategias de promoción de la salud  implementadas
</t>
  </si>
  <si>
    <t xml:space="preserve">
*Realizar seguimiento al 100% de planes estratégicos en salud en las EAPB/IPS priorizadas y ejecutar dos salas situacionales (1 en salud mental y 1 en salud sexual y reproductiva) de acuerdo al comportamiento de los indicadores y cumplimiento a  la rutas integrales de  atención en salud sexual y reproductiva fortaleciendo el entorno institucional.
Elaborar y ejecutar al 100% un Plan de Acción propuesto para la respuesta positiva a VIH, fortaleciendo el entorno institucional y comunitario </t>
  </si>
  <si>
    <t xml:space="preserve">Servicio de gestión del riesgo en temas de salud sexual y reproductiva
</t>
  </si>
  <si>
    <t xml:space="preserve">190502102
</t>
  </si>
  <si>
    <t xml:space="preserve">Estrategias de gestión del riesgo en temas de salud sexual y reproductiva implementadas
</t>
  </si>
  <si>
    <t>*Proyectar en un 100% estrategia educomunicativa y pedagógicas dirigidos a toda la  comunidad para la prevención del cáncer cérvix, mama y próstata en territorios 
Ejecutar al 100% el proceso de seguimiento y evaluación a la ejecución del Plan de Salud Pública de Intervenciones Colectivas que incluya: Participación en la mesa de referentes, cargue correcto y oportuno de la información y monitoreo al SICB, garantizando la incorporación de enfoques, premisas, pedagogías y perspectivas.</t>
  </si>
  <si>
    <t xml:space="preserve">*Realizar en un 100% los seguimientos y  análisis de tamizajes en salud mental ASSIST, SRQ, RQC, pagar familiar reportadas por las EAPB para la detección temprana de problemas y/o trastornos 
 Ejecutar el 100% de eventos  en coordinación intersectorial, inter institucional y comunitaria en  conmemoración de:  Día de la prevención del suicidio, semana de la salud mental, prevención de abuso sexual en NNA, conmemoración de la NO violencia contra la mujer para fortalecer el entorno comunitario en todos los cursos de vida.
*Realizar en un 100% el seguimiento y las investigaciones de campo de acuerdo a la necesidad de  los eventos de interés en salud publica priorizados reportados al sistema de vigilancia epidemiológica en salud mental  y salud sexual y reproductiva
</t>
  </si>
  <si>
    <t>*Formular un 100% un modelo de atención primaria en salud mental con enfoque diferencial, dando garantía d ela atención integral en salud
*Ejecutar en un 100% el plan de accion con actores del sistema general de seguridad social en salud y representantes del pueblo Quillasinga para la incorporacion del enfoque diferencial etnico e intercultural en los servicios de salud</t>
  </si>
  <si>
    <t>* Realizar en un 100% la implementación y acompañamiento de los dispositivos comunitarios, los cuales permitan la prevención del consumo de SPA, reducción de riesgos y danos, problemáticas asociadas a  violencias, conducta suicida en el entorno comunitario y educativo  que favorezcan todos los cursos de vida. 
*Operar al 100% dispositivos comunitarios y  centros de escucha en los territorios priorizados  para la prevención del consumo de SPA, reducción de riesgos y daños, problemáticas asociadas a las diferentes formas de violencias y la conducta suicida en el entorno comunitario e institucional los cuales favorezcan todos los cursos de vida</t>
  </si>
  <si>
    <t xml:space="preserve">*Ejecutar en un 100% el proceso para la gestión y articulación en salud con enfoque psicosocial a victimas de conflicto armado en el municipio de Pasto.
</t>
  </si>
  <si>
    <t xml:space="preserve">
*Aportar en un 100% a la  implementación de Planes de Acción a favor de la defensa del derecho a la salud en los Comités: 1). Comité territorial del mecanismo articulador para la prevención de violencias basadas en genero,  comité intersectorial e interinstitucional de salud mental, comité intersectorial municipal para la salud materno perinatal y prevención de embarazos en adolescentes, en los que participa/lidera la Secretaría Municipal de Salud vigencia 2024</t>
  </si>
  <si>
    <t xml:space="preserve">Ejecutar un anexo técnico e implementar al 100% el plan de salud pública de intervenciones colectivas que incluya estrategias educomunicativas y pedagógicas para la garantía y reconocimiento de la salud mental y los derechos sexuales y reproductivos, para los dominios: singular, particular y general, dirigidas a  toda la comunidad a partir territorios o zonas priorizadas fortaleciendo los entornos </t>
  </si>
  <si>
    <t xml:space="preserve">1905049
</t>
  </si>
  <si>
    <t>servicios de promoción de la participación social en salud</t>
  </si>
  <si>
    <t>Mujeres que participan en estategias de promocion de la participación social en Salud</t>
  </si>
  <si>
    <t>Realizar en un 100% el seguimiento y las investigaciones de campo de acuerdo a la necesidad de  los eventos de interés en salud publica priorizados reportados al sistema de vigilancia epidemiológica en salud mental  y salud sexual y reproductiva</t>
  </si>
  <si>
    <t xml:space="preserve">Elaborar y ejecutar en un 100% un plan de acción para la intervención en temas de género y diversidad a través de mesas de trabajo con actores institucionales priorizados fortaleciendo el entorno institucional y comunitario en coordinación con salud mental. salud sexual y gestión de poblaciones de especial proteccion </t>
  </si>
  <si>
    <t>Fortalecimiento gestion del riesgo de la morbimortalidad a causa de enfermedades inmunoprevenibles y prevalentes en los cursos de vida de la población Pasto vigencia 2024</t>
  </si>
  <si>
    <t xml:space="preserve">Ejecutar un anexo técnico contemplado en el plan de salud pública de intervenciones colectivas que incluya estrategias educomunicativas y pedagógicas para la primera infancia y para el programa de vacunación.   Acompañamiento en el diseño de la propuesta educomunicativa y metodología del taller e informativa para la ejecución.  Ejecutar un anexo técnico contemplado en el plan de salud pública de intervenciones colectivas que incluya estrategias educomunicativas y pedagógicas para la primera infancia y para el programa de vacunación. Desarrollar una estrategia de educación para la salud "deportistas aliados con las vacunas" en articulación con pasto deportes dirigido a niños y adolescentes de escuelas de formación deportiva fortaleciendo el entorno comunitario en espacios deportivos. Hacer y difundir acciones educomunicativas a través de una estrategia "enfoque emocional en vacunación" que genere emociones enfocadas a entender de la manera más sencilla, motivadora y sobre todo divertida frente a la aplicación de las vacunas y que se demuestre que las vacunas aportan muchos beneficios en el ámbito de salud dirigido a población infantil y padres madres y cuidadores de los diferentes operadores de ICBF (CDI, Hogares Infantiles) fortaleciendo el entorno comunitario. Ejecutar al 100% de lo programado jornadas de desparasitación en instituciones educativas priorizadas de acuerdo a lineamientos del Programa Nacional de Geohelmintiasis dirigida a niños y niñas escolarizados de 5 a 14 años alcanzando una cobertura superiro al 80% en cada Insituticion educativa, asegurando el suministro total de dosis entregadas en el marco de la estrategia entornos saludables fortaleciendo el entorno educativo. Ejecutar una estrategia de intervención masiva en población menor de un año para vacunar con dos dosis de rotavirus enfocada a instituciones que conglomeran a población objeto fortaleciendo el entorno comunitario.
 </t>
  </si>
  <si>
    <t>Documentos de Planeación realizados.</t>
  </si>
  <si>
    <t>Documentos de planeacion  realizados.</t>
  </si>
  <si>
    <t>Formular Plan de IRA/EDA municipal y realizar seguimiento al cumplimiento del Planes institucionales de Infección Respiratoria Aguda (IRA) en la primera infancia e infancia de las IPS priorizadas. Realizar asitencia tecnica a las Insituciones de salud frente a linemaientos nacionales del plan. hacer difuson con tres mensajejs claves de la prevencion de IRA y EDA, Articulacion intersectorial para movilizacion e implentacion dela s accioens contenidas en el plan municpal, Analisis de impacto de las aacciones y tomad e desiciones. asitenica tecnia en IPS priorizada para implementaciond e salas de rehidratacion Oral</t>
  </si>
  <si>
    <t xml:space="preserve">Servicios de información actualizados
</t>
  </si>
  <si>
    <t>Servicios de información actualizados</t>
  </si>
  <si>
    <t>Número de servicios de informacion  de  los indicadores de la cohorte de nacido vivo que permite evaluar la oportunidad de la vacunación de niños y niñas menores de un año (Uno cada trimestre).</t>
  </si>
  <si>
    <t xml:space="preserve">Realizar la recepción de  informes de Estrategia de Cohorte de Nacido Vivo Web en el año, a IPS que prestan servicio de vacunación, Evaluar y analizar informes trimestrales para dar a conocer los resultados de las coberturas de vacunación según cohorte de nacido vivo en el municipio y buscar alternativas para el mejoramiento de las mismas,  Elaborar y ejecutar sesiones de Comité Municipal de Vacunación al año, garantizado la participación de los Actores Sociales del Sector Salud y otros Sectores, Realizar inspección y vigilancia a la Estrategia de cohorte de nacido vivo con su respectivos seguimientos a planes de mejora de acuerdo a resultados de proceso.
</t>
  </si>
  <si>
    <t xml:space="preserve"> Ejecutar un proceso de inspección y vigilancia en las 24 instituciones prestadoras de servicios de salud priorizadas con relación a la adherencia de normas, guías, protocolos en la primera infancia e infancia por medico y enfermeria, Resolución 3280, AIEPI, Sala ERA.Realizar seguimientos a los indicadores reportados por las IPS del componente de infancia y seguimientos a las atenciones en salud de niños y niñas con diagnósticos de casos especiales. Realizar investigaciones de campo, unidades de análisis y seguimiento a planes de mejora a los eventos de interés en salud publica notificados para el curso de vida de primera infancia e infancia de acuerdo a directrices vigentes. Impelemtnara el plan estratgico  mil primeros dias de vida y reealiaar el seguimeonto y analisis del impacto del mismo. Aportar en el Plan de Acción a favor de la defensa del derecho a la salud en el comité, subcomité y mesas intersectoriales en los que participa la Secretaría Municipal de Salud vigencia 2025.</t>
  </si>
  <si>
    <t>en otros recursos correponde a rendimeintos financieros Salud Publica</t>
  </si>
  <si>
    <t>Elaborar y ejecutar  al 100% el plan de formación y de desarrollo de capacidades dirigido a instituciones de salud y sectores priorizados integrando contenidos de  primera infancia, infancia,  vacunación, cohorte de nacido vivo para contribuir en los procesos de formación y actualización al talento humano fortaleciendo el entorno institucional y comunitario.
Realizar al 100% el tramite contractual para el desarrollo de 3 cursos de AIEPI clínico/comunitario y EAD-3  y 3 talleres de vacunación segura/sistemas de información dirigido Talento Humano en salud acorde a las competencias.
Realizar al 100% el tramite contractual para el desarrollo de 3 talleres de vacunacion segura.
Realziar la contracion de las salas de simulacion clinica para atencion y tamizaje de recien nacido segun resolucion 207</t>
  </si>
  <si>
    <t xml:space="preserve"> Evaluar el cumplimiento de la microprogramación realizada por las IPS y ESE Pasto Salud en zonas de difícil acceso. Realizar reuniones con EAPB e IPS para planeación y ejecución de Jornadas Nacionales de Vacunación, de acuerdo a Lineamientos Nacionales del MSPS. Realizar 1 seguimiento mensual al movimiento de biológicos, Kardex, insumos, pérdidas, informes mensuales de dosis aplicadas y consolidado mensual envió de informe mensual de dosis aplicadas a IDSN. Realizar 2 contratos de mantenimiento preventivo y correctivo de red de frio y monitoreo remoto que permita controlar la temperatura.
</t>
  </si>
  <si>
    <t>FORTALECIMIENTO DE LA VIGILANCIA DE LA SALUD PÚBLICA EN LOS DIFERENTES ENTORNOS, VIGENCIA 2025 EN EL MUNICIPIO DE PASTO</t>
  </si>
  <si>
    <t>Ejecutar al 100% las actividades contempladas en el anexo técnico del plan de salud pública de intervenciones colectivas que incluya estrategias educomunicativas y/o pedagógicas desde los dominios: singular, particular y general, que aporten al desarrollo del proceso de formación en vigilancia en salud pública, Tuberculosis y  riesgos laborales a trabajadores informales fortaleciendo los entornos hogar/comunitario, educativo/institucional y laboral.</t>
  </si>
  <si>
    <t>1.	Realizar al 100% actividades en inspección y vigilancia de la operación del SIVIGILA como unidad notificadora municipal, monitoreo a calidad del dato, según eventos y necesidad fortaleciendo el entorno institucional.
2.	Desarrollar al 100% el proceso para la elaboración, consolidación, aprobación, cargue, monitoreo y seguimiento del COAI-PAS para la vigencia 2025 fortaleciendo el entorno institucional.
3.	Ejecutar en un 100% el proceso de formulación, seguimiento, monitoreo, reporte administrativo y financiero a la ejecución del proyecto 2025 mediante hoja de captura y seguimiento a proyectos de inversión (SPI) fortaleciendo el entorno institucional.
4.	Formular el documento ASIS del Municipio de Pasto en sus etapas cuantitativa y cualitativa mediante mesas de trabajo comunitarias,   de acuerdo con los lineamientos de MSPS y el aval técnico del IDSN, fortaleciendo los entornos institucional y comunitario.
5.	Realizar 3 Monitoreos Rápidos de Cobertura de Vacunación de acuerdo con lineamientos del Ministerio de Salud y Protección Social fortaleciendo los entornos institucional y comunitario.
6.	Ejecutar al 100% el proceso de seguimiento y evaluación a la ejecución del Plan de Salud Pública de Intervenciones Colectivas que incluya: Participación en la mesa de referentes, cargue correcto y oportuno de la información y monitoreo al SICB, garantizando la incorporación de enfoques, premisas, pedagogías y perspectivas.
7.	Realizar al 100% el seguimiento a la programación anual del programa de tuberculosis-Hansen formulado por las IPS priorizadas fortaleciendo el entorno institucional.
8.	Realizar al 100% monitoreo a los informes de casos y actividades del Programa de TB reportados mensualmente y a los reportes y casos trimestrales de Hansen presentados por las IPS del municipio fortaleciendo el entorno institucional.
9.	Elaborar y desarrollar al 100% el plan de acción para la conmemoración del día mundial de lucha contra la Tuberculosis-hansen en articulación con aseguradores y prestadores de servicios de Salud fortaleciendo el entorno institucional y comunitario.
10.	Realizar al 100% investigaciones de campo y unidades de análisis a los casos notificados de eventos de interés en salud pública de acuerdo con directrices vigentes, fortaleciendo el entorno institucional.
11.	Realizar al 100% seguimiento y reporte de búsqueda activa institucional en las instituciones prestadoras de servicios de salud de los eventos de interés en salud pública de acuerdo con directrices vigentes, fortaleciendo el entorno institucional.
12. Realizar al 100% la precrítica de causas de certificados de defunción reportados en el municipio de Pasto, de acuerdo con la Resolución 1346 de 1997, fortaleciendo el entorno institucional.
13. Realizar al 100% el análisis estadístico de salud pública y el desarrollo de las estadísticas del municipio de Pasto, fortaleciendo el entorno institucional y comunitario.
14. Realizar al 100% el seguimiento al cumplimiento del plan de infección respiratoria aguda formulados por las IPS priorizadas fortaleciendo el entono institucional.
15. Realizar al 100% actividades en inspección, vigilancia y seguimiento a la programación anual del programa de prevención y control de IAAS - PROA municipal, fortaleciendo el entorno institucional.
16. Realizar al 100% el seguimiento a planes de mejoramiento en instituciones prestadoras de servicios de salud en aplicación de normas, guías y protocolos, fortaleciendo el entorno institucional.</t>
  </si>
  <si>
    <t>Porcentaje de adopción y adaptación de los modelos de atención en la prestación de servicios de salud para poblaciones especiales. (Discapacidad, víctimas del conflicto armado, migrantes ,enfoque de género, jóvenes , indígenas, LGTBIQ+/OSIEGD)</t>
  </si>
  <si>
    <t>Implementar estrategias de forma participativa para la segunda fase de modelo SISPI (implementación por fases cada año).</t>
  </si>
  <si>
    <t>A1P2C1.- Desarrollar en un 100% el plan de acción para  el proceso  de implementación de la segunda fase del SISPI contemplando los  actores institucionales y comunitarios en articulación con los equipos de salud publica 		
A2P2C1.-  Ejecutar en un 100% las actividades contempladas en el anexo técnico del plan de salud pública de intervenciones colectivas que incluya estrategias educomunicativas y pedagógicas para la inclusión del enfoque diferencial étnico que aporten al Sistema indígena en salud propio intercultural SISPI 		
A3P2C1.-   Ejecutar en un 100% las actividades contempladas en el anexo técnico del plan de salud pública de intervenciones colectivas que incluya estrategias educomunicativas y pedagógicas para la inclusión del enfoque diferencial étnico que aporten al desarrollo del proceso de formación de promotores en salud propia		
A4P2C1.- Ejecutar tres procesos de armonización de saberes con actores institucionales y comunitarios por el derecho a la salud con enfoque étnico e intercultural  		
A5P2C1.- Implementar un proceso de articulación en las mesas territoriales interculturales en el entorno institucional y comunitarios por el derecho a la salud con enfoque étnico.</t>
  </si>
  <si>
    <t>A1P1C1.- Desarrollar en un 100 % el proceso para la elaboración, consolidación y aprobación, cargue, monitoreo y seguimiento al COAI-PAS de la Secretaria Municipal de Salud para la vigencia 2025.		
A2P1C1.- Realizar un proceso de seguimiento periódicos a los indicadores definidos en los componentes de poblaciones especiales.		
A3P1C1.- Ejecutar un (1) proceso de seguimiento y evaluación a la ejecución del Plan de Salud Pública de Intervenciones Colectivas que incluya: socialización de anexo técnico, monitoreos de salidas de información del SICB.		
A4P1C1.- Ejecutar un anexo técnico al 100% del plan de salud pública de intervenciones colectivas que incluya estrategias educomunicativas y pedagógicas para la inclusión del enfoque diferencial desde los dominios: singular, particular y general, dirigidas a víctimas de conflicto armado,población OSIEGD y LGTBIQ+,personas mayores, población en situación de calle,población con LGTBIQ, población etnica (Rrom y afrodescendientes),población migrante, y población campesina.	
A5P1C1.- Ejecutar al 100% un proceso de inspección y vigilancia en las instituciones prestadoras de servicios de salud priorizadas con relación a la adherencia de normas, guías, protocolos  donde se transversalice el enfoque diferencial, étnico, de género, diversidad sexual y psicosocial en los siete (7) grupos poblacionales.
A6P1C1.- Ejecutar al 100% el proceso de inspección y vigilancia a los Centros de Protección a personas mayores que cumplan los requisitos para expedir la autorización de funcionamiento de acuerdo al procedimiento definido por la Secretaria de Salud y lineamientos nacionale		
A7P1C1.- Elaborar y ejecutar  al 100% el plan de formación y de desarrollo de capacidades dirigido a instituciones de salud y sectores priorizados integrando contenidos de los componentes de poblaciones vulnerables		
A8P1C1.- Realizar el 100% de seguimiento y gestión a las canalizaciones de los grupos de poblaciones diferenciales de acuerdo a  competencias de la Secretaria de Salud 		
A9P1C1.- Realizar un plan de difusión de contenidos comunicativos y la elaboración de piezas y productos educomunicativas de los componentes de poblaciones especiales.		
A10P1C1.- Generar procesos de desarrollo de capacidades en el personal de  instituciones de salud priorizadas dando respuesta al plan de asistencia técnica.		
A11P1C1.- Ejecutar al 100% el proceso de seguimiento y evaluación a las Rutas integrales de atención, a través de la Mesa técnica de salud de APS, en articulación con EAPB/IPS, mediante metodologias de Sala Situacional y planes estratégicos en salud, fortaleciendo el entono institucional		
A12P1C1.- Participar y ejecutar al 100%  la implementación de Planes de Acción a favor de la defensa del derecho a la salud en (7) comités intersectoriales de los grupos poblacionales diferenciales 		
A13P1C1.- Elaborar y ejecutar en un 100% el plan de acción para la implementación del protocolo de atención integral en salud con enfoque psicosocial a víctimas del conflicto armado con actores institucionales y comunitarios		
A14P1C1.- Ejecutar y/o  participar en el 100% mesas técnicas con actores institucionales y comunitarios por el derecho a la salud con enfoque diferencial, intercultural, de género y diversidad sexual.		
A15P1C1.- Tramitar el 100% de notificaciones judiciales emitidas por la entidad competente para canalizar la atención integral a las víctimas de conflicto armado 		
A16P1C1.- Ejecutar al 100% el procedimiento de certificación de discapacidad en todos los cursos de vida 		
A17P1C1.- Ejecutar al 100% las solicitudes de valoración de apoyos a personas con discapacidad acorde a la Ley 1996 de 2020 y competencias de la secretaría de salud		
A18P1C1.- Ejecutar al 100% el contrato que permita responder a las solicitudes de certificación de discapacidad en todos los cursos de vida.</t>
  </si>
  <si>
    <t xml:space="preserve"> A1P1C2.- Liderar un plan de acción en favor de  implementación y operatividad de la mesa interna del municipio para  medicinas y terapias  alternativas y  complementarias .		
A1P2C2. - Establecer un proceso de coordinación entre proveedores de salud convencionales y practicantes de medicinas alternativas y complementarias 		
A3P3C2.-Desarrolllar un proceso de colaboración interdisciplinaria en el manejo de los pacientes de las terapias alternativas y complementarias		
A4P3C2.-Elaborar un documento para la consolidación de e  integración de de las terapias alternativas y complementarias al SGSS</t>
  </si>
  <si>
    <t xml:space="preserve">Fortalecimiento de la gestión integral del riesgo ante eventos de urgencias, emergencias y desastres vigencia 2025 en el Municipio de Pasto </t>
  </si>
  <si>
    <t xml:space="preserve"> 1. Realizar visitas de auditoria a las Empresas  de transporte públicas y privadas especial de pacientes habilitadas en el servicio de atención prehospitalaria  y seguimiento a la operatividad del SEM.2.  Realizar el mantenimiento a la infraestructura de telecomunicaciones del sistema de emergencias médicas e  implemetación del sitema de georeferenciación de monitoreo de transporte de atección prehospitalaria y medicalizado. 3.  Realizar consultoría para creación del CRUE</t>
  </si>
  <si>
    <t>Mariluz Moncayo Villarreal</t>
  </si>
  <si>
    <t xml:space="preserve">Sensibilizar  en primer respondiente  y utilización del Desfibrilador Externo Automático </t>
  </si>
  <si>
    <t>1. Elaborar y ejecutar al 100% un anexo técnico del plan de salud pública de intervenciones colectivas que incluya estrategias educomunicativas y pedagógicas en la dimensión de Emergencias y Desastres                                                                                       2. Desarrollar el despliegue de la campaña educomunicativa para la prevencion de lesionados por pólvora orientado a disminuir las lesiones por uso indebido de pólvora en el municipio de Pasto.</t>
  </si>
  <si>
    <t>Servicio de 
información para la 
gestión de la 
inspección, vigilancia 
y control sanitario</t>
  </si>
  <si>
    <t>Servicio de gestión territorial para atención en salud -pandemias- a población afectada por emergencias o desastres</t>
  </si>
  <si>
    <t>1. Realizar 24 visitas de inspección y vigilancia de las IPS de la  red hospitalaria de urgencias del Mpio de Pasto, con el fin de fortalecer y brindar asistencia al proceso de respuesta institucional en emergencias y desastres. 2. Garantizar el 100% de seguimiento y cobertura a las acciones que requieran reacción inmediata y vigilancia de los incidentes en salud pública, que se presenten en el municipio de Pasto y a las contingencias derivadas de eventos relacionados de interés en salud.  3. Desarrollar  un Plan Operativo en Salud en Emergencias y Desastres en el marco del Plan Municipal de Gestión del Riesgo y de la Política Publica en Salud Colectiva. Publica. 4..Realizar reuniones  de COE Institucional, para socializar y contextualizar sobre los eventos y contingencias derivados de la dimensión de emergencias y desastres.</t>
  </si>
  <si>
    <t>Fortalaecimiento del sistema general de seguridad social en salud, vigencia 2025 en el Municipio de Pasto</t>
  </si>
  <si>
    <t xml:space="preserve">Efectuar visitas de auditoria y seguimiento  a planes de mejoramiento en  IPS públicas y privadas priorizadas en primer nivel de atención,    para verificar  acceso y    calidad  en la de prestación de los servicios de salud.     </t>
  </si>
  <si>
    <t>Documentos de metodológicos realizados</t>
  </si>
  <si>
    <t>Documentos metodológicos</t>
  </si>
  <si>
    <t xml:space="preserve">Realizar auditoría y seguimiento a planes de mejoramiento a la operatividad del régimen subsidiado y contributivo de acuerdo a la circular 001/2020, mediante metodología Gaudi  </t>
  </si>
  <si>
    <t xml:space="preserve">1, Verificar, consolidar, validar y depurar las bases de datos de afiliación al sistema general de seguridad social en salud  y evitar la evación y elución de aportes al regimén contributivos. </t>
  </si>
  <si>
    <t>1.  Promover el registro al Sistema de afiliación Transaccional-SAT y la afiliación al régimen subsidiado de las personas que cumplen con requisitos                                                       2. Realizar gestiones para la financiación de la continuidad del aseguramiento de los afiliados al régimen subsidiado y transferencia de recursos mediante la Liquidación Mensual de Afiliados - LMA.                                                                                                                                                              3.  Realizar  gestión administrativa para recursos de Inspección Vigilancia y control de la Supersalud de conformidad con lo dispuesto en el artículo 119 de la Ley1438/2011 art.2,6,4,3 adicionado por decreto 2265/2017 a Decreto 780 de 2016 art 76 Ley 1955 de 2019.                                                                                                                                                              4, Tramitar, gestionar y responder  las peticiones, quejas, reclamos y solicitudes que llegan a la Secretaría Municipal de Salud.                                                                                            5,Atender a las por ventanilla a las personas que acuden a la secretaria de salud  para la orientación de sus necesidades relacionadas con aseguramiento y prestación de servicios de salud</t>
  </si>
  <si>
    <t xml:space="preserve">1. Realizar el seguimiento a la implementación de la politica de participación social en salud en el Municipio de Pasto.   Realizar reuniones trimestrales con el concejo Municpal de seguridad social en salud - CMSSS y de Comité de Participación Comunitaria _ COPACO.  3. Realizar capacitaciónes a los actores de la politica de participacuión y control social en salud </t>
  </si>
  <si>
    <r>
      <t xml:space="preserve"> 1. Realizar 24 visitas de asistencia técnica a IPS priorizadas del nivel primario para mejorar la adherencia a Rutas de Promoción y Mantenimiento de la salud de Adultez, Vejez, Riesgo Cardiovascular, cáncer gástrico, EPOC, en el entorno institucional. 
2. Realizar dos (2) análisis epidemiológicos del comportamiento de enfermedades crónicas, del estado nutricional en menores de 18 Años y caracterización del bajo peso al nacer del municipio de Pasto, partiendo de la calidad del dato de las diferentes fuentes de información, para fortalecer las asitencias tecnicas y posterior publicacion en pagina Web del Observatorio de enfermedades crónicas para . </t>
    </r>
    <r>
      <rPr>
        <sz val="12"/>
        <rFont val="Century Gothic"/>
        <family val="2"/>
      </rPr>
      <t xml:space="preserve">en ele entorno institucional. </t>
    </r>
  </si>
  <si>
    <t>Fortalecimiento de la gestión en salud pública con enfoque diferencial para grupos de poblaciones especiales vigencia 2025 municipio de Pasto</t>
  </si>
  <si>
    <t>Personas migrantes no afiliadas atendidas con servicios de salud en urgencias</t>
  </si>
  <si>
    <t>Servicio de atención en salud a la población</t>
  </si>
  <si>
    <t>Servicios de atención en urgencias a la población migrante no afiliada dentro del Sistema General de Seguridad Social en Salud.(depende de la dinámica de
migración)</t>
  </si>
  <si>
    <t xml:space="preserve">1, Desarrollar los procesos administrativos para garantizar la atención en salud de la población pobre no asegurada y migrante al SGSSS                                                                                                    2. Realizar proceso de auditarías de cuentas radicadas por prestación de servicios de urgencias en primer nivel de complejidad en  salud a la población no asegurada y migrante                              3.  Realizar  gestión administrativa para ejecución de recursos de excedentes de cuentas maestras del regimén subsidiado ley 1608.                                                                           4.  Realizar la gestión administrativa para uso de recursos de rentas cedidas ley 6348 de acuerdo a los lineamientos del MSPS </t>
  </si>
  <si>
    <t xml:space="preserve">	2024520010112</t>
  </si>
  <si>
    <t xml:space="preserve">A1P1C1.- Elaborar el documento de la articulación del sistema de información en salud A2P1C1 - Elaborar el documento de la articulación del sistema de gestión de la calidad en salud. </t>
  </si>
  <si>
    <t>Sistemas de información implementados</t>
  </si>
  <si>
    <t>A1P1C1 - Verificar las condiciones higiénico sanitarias actuales en el 100% de los establecimientos priorizados objeto de inspección, vigilancia y control sanitario bajo enfoque de riesgo</t>
  </si>
  <si>
    <t>A1P2C1.- Evaluar las condiciones higiénico sanitarias del 100%  de los sistemas de acueductos urbanos y rurales mediante acciones de inspección, vigilancia y control</t>
  </si>
  <si>
    <t>A1P1C2-Formular una estrategia para prevenir los efectos en la salud asociados a Cambio Climatico</t>
  </si>
  <si>
    <t xml:space="preserve">A1P2C2-Identificar las amenazas y vulnerabilidades presentes al interior del 25% de establecimientos donde se usan, manejan y almacenan sustancias y productos químicos, y establecer medidas de prevención </t>
  </si>
  <si>
    <t xml:space="preserve">A1P3C2.- Desarrollar una estrategia de entorno saludable que aborde los factores ambientales que afectan la salud en el ambito laboral, comunitario e institucional </t>
  </si>
  <si>
    <t>A1P4C2.- Desarrollar estrategias de prevención de circulación y transmisión del virus de la rabia a través  la vacunación antirrábica del 85% de la poblacion de  perros y gatos y el seguimiento y observación de animales potencialmente transmisores del virus.
A2P4C2.-Ejecutar 1 estrategia operativa educomunicativa y pedagógica para comunidades focalizadas  para la prevención, vigilancia y control de las enfermedades transmitidas por vectores fortaleciendo el entorno comunitario en el marco del enfoque "Una Sola Salud".</t>
  </si>
  <si>
    <t>Elaborar el proceso de Inspección y Vigilancia a 24 Instituciones de salud  con relación a la implementación y adherencia a la estrategia  AIEPI clínico y comunitario hacer seguimiento a los de mejora que surjan de los mismos, socialización de hallazgos identificados, análisis de resultados y toma de decisiones.</t>
  </si>
  <si>
    <t>Asistencias técnicas realizadas a IPS públicas y privadas en adherencia a lineamientos y protocolos  de vigilancia en salud  pública.
Visitas de asistencia técnica a IPS para la gestión de la salud de la población perteneciente a la economía popular y comunitaria en el territorio
Asistencia técnica para  implementar la vigilancia  basada en comunidad VBC (REVCOM)</t>
  </si>
  <si>
    <t>1.	Ejecutar al 100% un proceso asistencias técnicas a las instituciones prestadoras de servicios de salud priorizadas con relación a la adherencia de normas, guías, protocolos de VSP y Tuberculosis-hansen, fortaleciendo el entorno institucional.
2.	Elaborar y ejecutar al 100% el plan de formación y de desarrollo de capacidades dirigido a instituciones de salud y sectores priorizados integrando contenidos de vigilancia en salud pública y Tuberculosis-Hansen para contribuir en los procesos de formación y actualización al talento humano fortaleciendo el entorno institucional y comunitario.
3.	Ejecutar al 100% un proceso de asistencias técnicas, inspección y vigilancia en las instituciones prestadoras de servicios de salud priorizadas con relación a la adherencia de normas, guías, protocolos de  salud y ámbito laboral fortaleciendo el entorno institucional.
4.	Elaborar y ejecutar al 100% el plan de formación y de desarrollo de capacidades dirigido a instituciones de salud y sectores priorizados integrando contenidos de salud y ámbito laboral para contribuir en los procesos de formación y actualización al talento humano fortaleciendo el entorno institucional y comunitario. 
5.	Realizar al 100% el seguimiento a planes de mejoramiento en instituciones prestadoras de servicios de salud en aplicación de normas, guías y protocolos de salud y ámbito laboral, fortaleciendo el entorno institucional.
6.	Elaborar y ejecutar al 100% un proceso de formación comunitario y de desarrollo de capacidades dirigido a gestores y vigías en salud integrando contenidos de vigilancia en salud pública para contribuir en los procesos de implementación de vigilancia basada en comunidad fortaleciendo el entorno comunitario.
7.	Realizar al 100% reporte y seguimiento de señales en salud provenientes de vigilancia mediante sensores, participativa y centinela de situaciones en salud presentadas en la comunidad, fortaleciendo el entorno comunitario.
8.	Ejecutar al 100% un proceso comunitario en los Comité de Vigilancia Epidemiológica Comunitaria - COVECOM y el Comité de Vigilancia Epidemiológica Municipal liderados por la Secretaría Municipal de Salud vigencia 2025, fortaleciendo el entorno institucional y comunitario.
9.	Desarrollar el 100% de la implementación del Plan de Acción del Comité Local de Seguridad y Salud en el Trabajo en articulación con los actores del SST en el marco de las competencias que correspondan a la Secretaría Municipal de Salud del municipio de Pasto.
10.	Aportar al 100% la participación en el Plan de Acción del Comité de Erradicación del Trabajo Infantil en el marco de las competencias que le correspondan a la Secretaría Municipal de Salud del municipio de Pasto.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</si>
</sst>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_(&quot;$&quot;\ * \(#,##0\);_(&quot;$&quot;\ * &quot;-&quot;??_);_(@_)"/>
    <numFmt numFmtId="166" formatCode="0.0"/>
    <numFmt numFmtId="167" formatCode="0.00_)"/>
    <numFmt numFmtId="168" formatCode="_(&quot;$&quot;\ * #,##0.0_);_(&quot;$&quot;\ * \(#,##0.0\);_(&quot;$&quot;\ * &quot;-&quot;??_);_(@_)"/>
  </numFmts>
  <fonts count="22" x14ac:knownFonts="1">
    <font>
      <sz val="11"/>
      <color theme="1"/>
      <name val="Calibri"/>
      <family val="2"/>
      <scheme val="minor"/>
    </font>
    <font>
      <sz val="11"/>
      <color theme="1"/>
      <name val="Calibri"/>
      <family val="2"/>
      <scheme val="minor"/>
    </font>
    <font>
      <sz val="11"/>
      <color theme="1"/>
      <name val="Century Gothic"/>
      <family val="2"/>
    </font>
    <font>
      <b/>
      <sz val="10"/>
      <color theme="1"/>
      <name val="Century Gothic"/>
      <family val="2"/>
    </font>
    <font>
      <sz val="8"/>
      <color theme="1"/>
      <name val="Century Gothic"/>
      <family val="2"/>
    </font>
    <font>
      <b/>
      <sz val="8"/>
      <color theme="1"/>
      <name val="Century Gothic"/>
      <family val="2"/>
    </font>
    <font>
      <b/>
      <sz val="11"/>
      <color theme="0"/>
      <name val="Century Gothic"/>
      <family val="2"/>
    </font>
    <font>
      <b/>
      <sz val="10"/>
      <color theme="0"/>
      <name val="Century Gothic"/>
      <family val="2"/>
    </font>
    <font>
      <b/>
      <sz val="14"/>
      <name val="Century Gothic"/>
      <family val="2"/>
    </font>
    <font>
      <b/>
      <sz val="14"/>
      <color rgb="FFFFC000"/>
      <name val="Century Gothic"/>
      <family val="2"/>
    </font>
    <font>
      <sz val="11"/>
      <name val="Century Gothic"/>
      <family val="2"/>
    </font>
    <font>
      <sz val="11"/>
      <color rgb="FFFF0000"/>
      <name val="Century Gothic"/>
      <family val="2"/>
    </font>
    <font>
      <b/>
      <sz val="9"/>
      <color indexed="81"/>
      <name val="Tahoma"/>
      <family val="2"/>
    </font>
    <font>
      <b/>
      <sz val="14"/>
      <color theme="1"/>
      <name val="Century Gothic"/>
      <family val="2"/>
    </font>
    <font>
      <sz val="12"/>
      <color theme="1"/>
      <name val="Century Gothic"/>
      <family val="2"/>
    </font>
    <font>
      <i/>
      <sz val="12"/>
      <color theme="0"/>
      <name val="Century Gothic"/>
      <family val="2"/>
    </font>
    <font>
      <sz val="12"/>
      <name val="Century Gothic"/>
      <family val="2"/>
    </font>
    <font>
      <b/>
      <sz val="12"/>
      <color theme="0"/>
      <name val="Century Gothic"/>
      <family val="2"/>
    </font>
    <font>
      <sz val="12"/>
      <color theme="1"/>
      <name val="Arial"/>
      <family val="2"/>
    </font>
    <font>
      <sz val="12"/>
      <name val="Courier"/>
    </font>
    <font>
      <sz val="12"/>
      <name val="Arial"/>
      <family val="2"/>
    </font>
    <font>
      <sz val="12"/>
      <color rgb="FFFF0000"/>
      <name val="Arial"/>
      <family val="2"/>
    </font>
  </fonts>
  <fills count="6">
    <fill>
      <patternFill patternType="none"/>
    </fill>
    <fill>
      <patternFill patternType="gray125"/>
    </fill>
    <fill>
      <patternFill patternType="solid">
        <fgColor theme="4" tint="-0.249977111117893"/>
        <bgColor indexed="64"/>
      </patternFill>
    </fill>
    <fill>
      <patternFill patternType="solid">
        <fgColor rgb="FFC00000"/>
        <bgColor indexed="64"/>
      </patternFill>
    </fill>
    <fill>
      <patternFill patternType="solid">
        <fgColor theme="0"/>
        <bgColor indexed="64"/>
      </patternFill>
    </fill>
    <fill>
      <patternFill patternType="solid">
        <fgColor rgb="FF2F5496"/>
        <bgColor rgb="FF2F5496"/>
      </patternFill>
    </fill>
  </fills>
  <borders count="20">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s>
  <cellStyleXfs count="4">
    <xf numFmtId="0" fontId="0" fillId="0" borderId="0"/>
    <xf numFmtId="164" fontId="1" fillId="0" borderId="0" applyFont="0" applyFill="0" applyBorder="0" applyAlignment="0" applyProtection="0"/>
    <xf numFmtId="42" fontId="1" fillId="0" borderId="0" applyFont="0" applyFill="0" applyBorder="0" applyAlignment="0" applyProtection="0"/>
    <xf numFmtId="167" fontId="19" fillId="0" borderId="0"/>
  </cellStyleXfs>
  <cellXfs count="142">
    <xf numFmtId="0" fontId="0" fillId="0" borderId="0" xfId="0"/>
    <xf numFmtId="0" fontId="2" fillId="0" borderId="0" xfId="0" applyFont="1"/>
    <xf numFmtId="0" fontId="2" fillId="0" borderId="0" xfId="0" applyFont="1" applyProtection="1">
      <protection locked="0"/>
    </xf>
    <xf numFmtId="0" fontId="5" fillId="0" borderId="5" xfId="0" applyFont="1" applyBorder="1" applyAlignment="1">
      <alignment horizontal="center" vertical="top" wrapText="1"/>
    </xf>
    <xf numFmtId="15" fontId="5" fillId="0" borderId="10" xfId="0" applyNumberFormat="1" applyFont="1" applyBorder="1" applyAlignment="1">
      <alignment horizontal="center" vertical="top"/>
    </xf>
    <xf numFmtId="0" fontId="2" fillId="0" borderId="0" xfId="0" applyFont="1" applyAlignment="1">
      <alignment horizontal="center"/>
    </xf>
    <xf numFmtId="0" fontId="3" fillId="0" borderId="0" xfId="0" applyFont="1" applyAlignment="1">
      <alignment horizontal="center" vertical="top"/>
    </xf>
    <xf numFmtId="0" fontId="7" fillId="2" borderId="8" xfId="0" applyFont="1" applyFill="1" applyBorder="1" applyAlignment="1">
      <alignment horizontal="center" vertical="center"/>
    </xf>
    <xf numFmtId="0" fontId="8" fillId="0" borderId="0" xfId="0" applyFont="1" applyAlignment="1">
      <alignment horizontal="left" vertical="center"/>
    </xf>
    <xf numFmtId="0" fontId="9" fillId="0" borderId="0" xfId="0" applyFont="1" applyAlignment="1" applyProtection="1">
      <alignment horizontal="center" vertical="top"/>
      <protection locked="0"/>
    </xf>
    <xf numFmtId="0" fontId="2" fillId="3" borderId="0" xfId="0" applyFont="1" applyFill="1"/>
    <xf numFmtId="0" fontId="2" fillId="2" borderId="0" xfId="0" applyFont="1" applyFill="1"/>
    <xf numFmtId="0" fontId="2"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Border="1" applyAlignment="1" applyProtection="1">
      <alignment horizontal="center" vertical="center" wrapText="1"/>
      <protection locked="0"/>
    </xf>
    <xf numFmtId="0" fontId="2" fillId="4" borderId="0" xfId="0" applyFont="1" applyFill="1"/>
    <xf numFmtId="0" fontId="2" fillId="4" borderId="0" xfId="0" applyFont="1" applyFill="1" applyProtection="1">
      <protection locked="0"/>
    </xf>
    <xf numFmtId="0" fontId="13" fillId="0" borderId="8" xfId="0" applyFont="1" applyBorder="1" applyAlignment="1">
      <alignment horizontal="center" vertical="center"/>
    </xf>
    <xf numFmtId="0" fontId="6" fillId="2" borderId="13" xfId="0" applyFont="1" applyFill="1" applyBorder="1" applyAlignment="1">
      <alignment horizontal="left" vertical="center" wrapText="1"/>
    </xf>
    <xf numFmtId="0" fontId="6" fillId="2" borderId="13" xfId="0" applyFont="1" applyFill="1" applyBorder="1" applyAlignment="1">
      <alignment horizontal="left" vertical="center"/>
    </xf>
    <xf numFmtId="0" fontId="13" fillId="0" borderId="14" xfId="0" applyFont="1" applyBorder="1" applyAlignment="1">
      <alignment horizontal="center" vertical="center"/>
    </xf>
    <xf numFmtId="0" fontId="6" fillId="2" borderId="8" xfId="0" applyFont="1" applyFill="1" applyBorder="1" applyAlignment="1">
      <alignment horizontal="left" vertical="center" wrapText="1"/>
    </xf>
    <xf numFmtId="0" fontId="2" fillId="0" borderId="5" xfId="0" applyFont="1" applyBorder="1"/>
    <xf numFmtId="0" fontId="2" fillId="0" borderId="17" xfId="0" applyFont="1" applyBorder="1"/>
    <xf numFmtId="0" fontId="2" fillId="0" borderId="18" xfId="0" applyFont="1" applyBorder="1"/>
    <xf numFmtId="0" fontId="2" fillId="0" borderId="19" xfId="0" applyFont="1" applyBorder="1"/>
    <xf numFmtId="0" fontId="14" fillId="0" borderId="8" xfId="0" applyFont="1" applyBorder="1" applyAlignment="1">
      <alignment horizontal="left" vertical="center" wrapText="1"/>
    </xf>
    <xf numFmtId="0" fontId="14" fillId="0" borderId="8" xfId="0" applyFont="1" applyBorder="1" applyAlignment="1">
      <alignment horizontal="center" vertical="center" wrapText="1"/>
    </xf>
    <xf numFmtId="1" fontId="14" fillId="0" borderId="8" xfId="0" applyNumberFormat="1" applyFont="1" applyBorder="1" applyAlignment="1">
      <alignment horizontal="left" vertical="center" wrapText="1"/>
    </xf>
    <xf numFmtId="4" fontId="14" fillId="0" borderId="8" xfId="0" applyNumberFormat="1" applyFont="1" applyBorder="1" applyAlignment="1">
      <alignment horizontal="left" vertical="center" wrapText="1"/>
    </xf>
    <xf numFmtId="3" fontId="14" fillId="0" borderId="8" xfId="0" applyNumberFormat="1" applyFont="1" applyBorder="1" applyAlignment="1">
      <alignment horizontal="left" vertical="center" wrapText="1"/>
    </xf>
    <xf numFmtId="14" fontId="14" fillId="0" borderId="8" xfId="0" applyNumberFormat="1" applyFont="1" applyBorder="1" applyAlignment="1">
      <alignment horizontal="left" vertical="center" wrapText="1"/>
    </xf>
    <xf numFmtId="0" fontId="14" fillId="0" borderId="8" xfId="0" applyFont="1" applyBorder="1" applyAlignment="1">
      <alignment horizontal="left" wrapText="1"/>
    </xf>
    <xf numFmtId="44" fontId="14" fillId="0" borderId="8" xfId="0" applyNumberFormat="1" applyFont="1" applyBorder="1" applyAlignment="1">
      <alignment horizontal="left" vertical="center" wrapText="1"/>
    </xf>
    <xf numFmtId="166" fontId="14" fillId="0" borderId="8" xfId="0" applyNumberFormat="1"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14" fontId="14" fillId="0" borderId="8" xfId="0" applyNumberFormat="1" applyFont="1" applyBorder="1" applyAlignment="1">
      <alignment horizontal="center" vertical="center" wrapText="1"/>
    </xf>
    <xf numFmtId="14" fontId="14" fillId="0" borderId="8" xfId="0" applyNumberFormat="1" applyFont="1" applyBorder="1" applyAlignment="1" applyProtection="1">
      <alignment horizontal="center" vertical="center" wrapText="1"/>
      <protection locked="0"/>
    </xf>
    <xf numFmtId="1" fontId="14" fillId="0" borderId="8" xfId="0" applyNumberFormat="1" applyFont="1" applyBorder="1" applyAlignment="1" applyProtection="1">
      <alignment horizontal="center" vertical="center" wrapText="1"/>
      <protection locked="0"/>
    </xf>
    <xf numFmtId="14" fontId="14" fillId="0" borderId="8" xfId="0" applyNumberFormat="1" applyFont="1" applyBorder="1" applyAlignment="1">
      <alignment horizontal="center" vertical="center"/>
    </xf>
    <xf numFmtId="0" fontId="15" fillId="3" borderId="13" xfId="0" applyFont="1" applyFill="1" applyBorder="1" applyAlignment="1">
      <alignment horizontal="center" vertical="center" wrapText="1"/>
    </xf>
    <xf numFmtId="1" fontId="16" fillId="0" borderId="8" xfId="0" applyNumberFormat="1" applyFont="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14" fontId="16" fillId="0" borderId="8" xfId="0" applyNumberFormat="1" applyFont="1" applyBorder="1" applyAlignment="1" applyProtection="1">
      <alignment horizontal="center" vertical="center" wrapText="1"/>
      <protection locked="0"/>
    </xf>
    <xf numFmtId="165" fontId="14" fillId="0" borderId="8" xfId="1" applyNumberFormat="1" applyFont="1" applyFill="1" applyBorder="1" applyAlignment="1" applyProtection="1">
      <alignment horizontal="center" vertical="center" wrapText="1"/>
      <protection locked="0"/>
    </xf>
    <xf numFmtId="0" fontId="16" fillId="0" borderId="8" xfId="0" applyFont="1" applyBorder="1" applyAlignment="1">
      <alignment horizontal="center" vertical="center" wrapText="1"/>
    </xf>
    <xf numFmtId="14" fontId="16" fillId="0" borderId="8" xfId="0" applyNumberFormat="1" applyFont="1" applyBorder="1" applyAlignment="1">
      <alignment horizontal="center" vertical="center" wrapText="1"/>
    </xf>
    <xf numFmtId="14" fontId="16" fillId="0" borderId="8" xfId="0" applyNumberFormat="1" applyFont="1" applyBorder="1" applyAlignment="1">
      <alignment vertical="center" wrapText="1"/>
    </xf>
    <xf numFmtId="14" fontId="16" fillId="0" borderId="8" xfId="0" applyNumberFormat="1" applyFont="1" applyBorder="1" applyAlignment="1" applyProtection="1">
      <alignment horizontal="center" vertical="top" wrapText="1"/>
      <protection locked="0"/>
    </xf>
    <xf numFmtId="14" fontId="16" fillId="0" borderId="8" xfId="0" applyNumberFormat="1" applyFont="1" applyBorder="1" applyAlignment="1" applyProtection="1">
      <alignment horizontal="center" wrapText="1"/>
      <protection locked="0"/>
    </xf>
    <xf numFmtId="165" fontId="14" fillId="0" borderId="8" xfId="0" applyNumberFormat="1" applyFont="1" applyBorder="1" applyAlignment="1">
      <alignment vertical="center"/>
    </xf>
    <xf numFmtId="14" fontId="14" fillId="0" borderId="8" xfId="0" applyNumberFormat="1" applyFont="1" applyBorder="1" applyAlignment="1" applyProtection="1">
      <alignment horizontal="left" vertical="center" wrapText="1"/>
      <protection locked="0"/>
    </xf>
    <xf numFmtId="14" fontId="16" fillId="0" borderId="8" xfId="0" applyNumberFormat="1" applyFont="1" applyBorder="1" applyAlignment="1" applyProtection="1">
      <alignment horizontal="left" vertical="center" wrapText="1"/>
      <protection locked="0"/>
    </xf>
    <xf numFmtId="0" fontId="16" fillId="0" borderId="8" xfId="0" applyFont="1" applyBorder="1" applyAlignment="1">
      <alignment horizontal="left" vertical="center" wrapText="1"/>
    </xf>
    <xf numFmtId="1" fontId="14" fillId="0" borderId="8" xfId="0" applyNumberFormat="1" applyFont="1" applyBorder="1" applyAlignment="1">
      <alignment horizontal="center" vertical="center" wrapText="1"/>
    </xf>
    <xf numFmtId="0" fontId="17" fillId="2" borderId="15" xfId="0" applyFont="1" applyFill="1" applyBorder="1" applyAlignment="1">
      <alignment horizontal="center" vertical="center" wrapText="1"/>
    </xf>
    <xf numFmtId="0" fontId="17" fillId="2" borderId="15" xfId="0" applyFont="1" applyFill="1" applyBorder="1" applyAlignment="1" applyProtection="1">
      <alignment horizontal="center" vertical="center" wrapText="1"/>
      <protection locked="0"/>
    </xf>
    <xf numFmtId="0" fontId="17" fillId="5" borderId="16" xfId="0" applyFont="1" applyFill="1" applyBorder="1" applyAlignment="1">
      <alignment horizontal="center" vertical="center" wrapText="1"/>
    </xf>
    <xf numFmtId="0" fontId="14" fillId="0" borderId="8" xfId="0" applyFont="1" applyBorder="1"/>
    <xf numFmtId="42" fontId="14" fillId="0" borderId="8" xfId="2" applyFont="1" applyFill="1" applyBorder="1" applyAlignment="1">
      <alignment vertical="center"/>
    </xf>
    <xf numFmtId="165" fontId="18" fillId="0" borderId="8" xfId="1" applyNumberFormat="1" applyFont="1" applyFill="1" applyBorder="1" applyAlignment="1" applyProtection="1">
      <alignment horizontal="center" vertical="center" wrapText="1"/>
      <protection locked="0"/>
    </xf>
    <xf numFmtId="1" fontId="18" fillId="0" borderId="8" xfId="0" applyNumberFormat="1" applyFont="1" applyBorder="1" applyAlignment="1" applyProtection="1">
      <alignment horizontal="center" vertical="center" wrapText="1"/>
      <protection locked="0"/>
    </xf>
    <xf numFmtId="14" fontId="18" fillId="0" borderId="8" xfId="0" applyNumberFormat="1" applyFont="1" applyBorder="1" applyAlignment="1" applyProtection="1">
      <alignment horizontal="center" vertical="center" wrapText="1"/>
      <protection locked="0"/>
    </xf>
    <xf numFmtId="0" fontId="2" fillId="0" borderId="8" xfId="0" applyFont="1" applyBorder="1"/>
    <xf numFmtId="164" fontId="14" fillId="0" borderId="8" xfId="1" applyFont="1" applyBorder="1"/>
    <xf numFmtId="164" fontId="14" fillId="0" borderId="8" xfId="1" applyFont="1" applyBorder="1" applyAlignment="1">
      <alignment vertical="center"/>
    </xf>
    <xf numFmtId="164" fontId="18" fillId="0" borderId="8" xfId="1" applyFont="1" applyFill="1" applyBorder="1" applyAlignment="1" applyProtection="1">
      <alignment horizontal="center" vertical="center" wrapText="1"/>
      <protection locked="0"/>
    </xf>
    <xf numFmtId="0" fontId="2" fillId="0" borderId="8" xfId="0" applyFont="1" applyBorder="1" applyAlignment="1">
      <alignment vertical="center"/>
    </xf>
    <xf numFmtId="165" fontId="18" fillId="0" borderId="8" xfId="0" applyNumberFormat="1" applyFont="1" applyBorder="1" applyAlignment="1">
      <alignment vertical="center"/>
    </xf>
    <xf numFmtId="3" fontId="2" fillId="0" borderId="8" xfId="0" applyNumberFormat="1" applyFont="1" applyBorder="1"/>
    <xf numFmtId="44" fontId="2" fillId="0" borderId="8" xfId="0" applyNumberFormat="1" applyFont="1" applyBorder="1"/>
    <xf numFmtId="44" fontId="2" fillId="0" borderId="8" xfId="0" applyNumberFormat="1" applyFont="1" applyBorder="1" applyAlignment="1">
      <alignment vertical="center"/>
    </xf>
    <xf numFmtId="165" fontId="20" fillId="0" borderId="8" xfId="1" applyNumberFormat="1" applyFont="1" applyFill="1" applyBorder="1" applyAlignment="1" applyProtection="1">
      <alignment horizontal="center" vertical="center" wrapText="1"/>
      <protection locked="0"/>
    </xf>
    <xf numFmtId="165" fontId="21" fillId="0" borderId="8" xfId="1" applyNumberFormat="1" applyFont="1" applyFill="1" applyBorder="1" applyAlignment="1" applyProtection="1">
      <alignment horizontal="center" vertical="center" wrapText="1"/>
      <protection locked="0"/>
    </xf>
    <xf numFmtId="0" fontId="11" fillId="0" borderId="8" xfId="0" applyFont="1" applyBorder="1"/>
    <xf numFmtId="165" fontId="10" fillId="0" borderId="8" xfId="0" applyNumberFormat="1" applyFont="1" applyBorder="1"/>
    <xf numFmtId="0" fontId="10" fillId="0" borderId="8" xfId="0" applyFont="1" applyBorder="1"/>
    <xf numFmtId="164" fontId="20" fillId="0" borderId="8" xfId="1" applyFont="1" applyFill="1" applyBorder="1" applyAlignment="1" applyProtection="1">
      <alignment horizontal="center" vertical="center" wrapText="1"/>
      <protection locked="0"/>
    </xf>
    <xf numFmtId="164" fontId="2" fillId="0" borderId="8" xfId="1" applyFont="1" applyBorder="1" applyAlignment="1">
      <alignment horizontal="center" vertical="center"/>
    </xf>
    <xf numFmtId="165" fontId="18" fillId="0" borderId="8" xfId="1" applyNumberFormat="1" applyFont="1" applyFill="1" applyBorder="1" applyAlignment="1" applyProtection="1">
      <alignment horizontal="left" vertical="center" wrapText="1"/>
      <protection locked="0"/>
    </xf>
    <xf numFmtId="164" fontId="14" fillId="0" borderId="8" xfId="1" applyFont="1" applyFill="1" applyBorder="1" applyAlignment="1" applyProtection="1">
      <alignment horizontal="left" vertical="center" wrapText="1"/>
      <protection locked="0"/>
    </xf>
    <xf numFmtId="165" fontId="14" fillId="0" borderId="8" xfId="1" applyNumberFormat="1" applyFont="1" applyFill="1" applyBorder="1" applyAlignment="1" applyProtection="1">
      <alignment horizontal="left" vertical="center" wrapText="1"/>
      <protection locked="0"/>
    </xf>
    <xf numFmtId="0" fontId="14" fillId="0" borderId="8" xfId="0" applyFont="1" applyBorder="1" applyAlignment="1">
      <alignment horizontal="left"/>
    </xf>
    <xf numFmtId="44" fontId="14" fillId="0" borderId="8" xfId="0" applyNumberFormat="1" applyFont="1" applyBorder="1" applyAlignment="1">
      <alignment horizontal="left"/>
    </xf>
    <xf numFmtId="164" fontId="18" fillId="0" borderId="8" xfId="1" applyFont="1" applyFill="1" applyBorder="1" applyAlignment="1" applyProtection="1">
      <alignment horizontal="left" vertical="center" wrapText="1"/>
      <protection locked="0"/>
    </xf>
    <xf numFmtId="4" fontId="14" fillId="0" borderId="8" xfId="0" applyNumberFormat="1" applyFont="1" applyBorder="1" applyAlignment="1">
      <alignment horizontal="left"/>
    </xf>
    <xf numFmtId="168" fontId="14" fillId="0" borderId="8" xfId="1" applyNumberFormat="1" applyFont="1" applyFill="1" applyBorder="1" applyAlignment="1" applyProtection="1">
      <alignment horizontal="left" vertical="center" wrapText="1"/>
      <protection locked="0"/>
    </xf>
    <xf numFmtId="164" fontId="2" fillId="0" borderId="8" xfId="1" applyFont="1" applyFill="1" applyBorder="1" applyAlignment="1">
      <alignment horizontal="center" vertical="center"/>
    </xf>
    <xf numFmtId="164" fontId="2" fillId="0" borderId="8" xfId="1" applyFont="1" applyFill="1" applyBorder="1"/>
    <xf numFmtId="164" fontId="2" fillId="0" borderId="8" xfId="1" applyFont="1" applyFill="1" applyBorder="1" applyAlignment="1">
      <alignment vertical="center"/>
    </xf>
    <xf numFmtId="164" fontId="0" fillId="0" borderId="0" xfId="0" applyNumberFormat="1"/>
    <xf numFmtId="44" fontId="0" fillId="0" borderId="0" xfId="0" applyNumberFormat="1"/>
    <xf numFmtId="1" fontId="20" fillId="0" borderId="8" xfId="0" applyNumberFormat="1" applyFont="1" applyBorder="1" applyAlignment="1" applyProtection="1">
      <alignment horizontal="center" vertical="center" wrapText="1"/>
      <protection locked="0"/>
    </xf>
    <xf numFmtId="0" fontId="20" fillId="0" borderId="8" xfId="0" applyFont="1" applyBorder="1" applyAlignment="1">
      <alignment horizontal="center" vertical="center" wrapText="1"/>
    </xf>
    <xf numFmtId="0" fontId="20" fillId="0" borderId="8" xfId="0" applyFont="1" applyBorder="1" applyAlignment="1">
      <alignment horizontal="center" wrapText="1"/>
    </xf>
    <xf numFmtId="14" fontId="20" fillId="0" borderId="8" xfId="0" applyNumberFormat="1" applyFont="1" applyBorder="1" applyAlignment="1">
      <alignment horizontal="center" vertical="center" wrapText="1"/>
    </xf>
    <xf numFmtId="164" fontId="2" fillId="0" borderId="8" xfId="0" applyNumberFormat="1" applyFont="1" applyBorder="1" applyAlignment="1">
      <alignment horizontal="center" vertical="center"/>
    </xf>
    <xf numFmtId="164" fontId="2" fillId="0" borderId="8" xfId="0" applyNumberFormat="1" applyFont="1" applyBorder="1" applyAlignment="1">
      <alignment vertical="center"/>
    </xf>
    <xf numFmtId="0" fontId="18" fillId="0" borderId="8" xfId="0" applyFont="1" applyBorder="1" applyAlignment="1">
      <alignment horizontal="center" vertical="center" wrapText="1"/>
    </xf>
    <xf numFmtId="0" fontId="2" fillId="0" borderId="8" xfId="0" applyFont="1" applyBorder="1" applyAlignment="1">
      <alignment wrapText="1"/>
    </xf>
    <xf numFmtId="0" fontId="20" fillId="0" borderId="8" xfId="0" applyFont="1" applyBorder="1" applyAlignment="1">
      <alignment vertical="center" wrapText="1"/>
    </xf>
    <xf numFmtId="0" fontId="14" fillId="0" borderId="8" xfId="0" applyFont="1" applyBorder="1" applyAlignment="1">
      <alignment vertical="center" wrapText="1"/>
    </xf>
    <xf numFmtId="42" fontId="18" fillId="0" borderId="8" xfId="2" applyFont="1" applyFill="1" applyBorder="1" applyAlignment="1" applyProtection="1">
      <alignment horizontal="center" vertical="center" wrapText="1"/>
      <protection locked="0"/>
    </xf>
    <xf numFmtId="0" fontId="2" fillId="0" borderId="8" xfId="0" applyFont="1" applyBorder="1" applyAlignment="1">
      <alignment horizontal="left" vertical="center" wrapText="1"/>
    </xf>
    <xf numFmtId="42" fontId="14" fillId="0" borderId="8" xfId="2" applyFont="1" applyBorder="1" applyAlignment="1">
      <alignment vertical="center"/>
    </xf>
    <xf numFmtId="42" fontId="2" fillId="0" borderId="8" xfId="2" applyFont="1" applyBorder="1" applyAlignment="1">
      <alignment vertical="center"/>
    </xf>
    <xf numFmtId="0" fontId="15" fillId="3" borderId="13" xfId="0" applyFont="1" applyFill="1" applyBorder="1" applyAlignment="1" applyProtection="1">
      <alignment horizontal="center" vertical="center" wrapText="1"/>
      <protection locked="0"/>
    </xf>
    <xf numFmtId="0" fontId="15" fillId="3" borderId="4"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8" fillId="0" borderId="1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15" fillId="3" borderId="8"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13" fillId="0" borderId="13" xfId="0" applyFont="1" applyBorder="1" applyAlignment="1">
      <alignment horizontal="center" vertical="center"/>
    </xf>
    <xf numFmtId="0" fontId="13" fillId="0" borderId="4" xfId="0" applyFont="1" applyBorder="1" applyAlignment="1">
      <alignment horizontal="center" vertical="center"/>
    </xf>
    <xf numFmtId="0" fontId="13" fillId="0" borderId="14" xfId="0" applyFont="1" applyBorder="1" applyAlignment="1">
      <alignment horizontal="center" vertical="center"/>
    </xf>
    <xf numFmtId="0" fontId="8" fillId="0" borderId="13" xfId="0" applyFont="1" applyBorder="1" applyAlignment="1">
      <alignment horizontal="left" vertical="center"/>
    </xf>
    <xf numFmtId="0" fontId="8" fillId="0" borderId="4" xfId="0" applyFont="1" applyBorder="1" applyAlignment="1">
      <alignment horizontal="left" vertical="center"/>
    </xf>
    <xf numFmtId="0" fontId="8" fillId="0" borderId="14" xfId="0" applyFont="1" applyBorder="1" applyAlignment="1">
      <alignment horizontal="left" vertical="center"/>
    </xf>
    <xf numFmtId="0" fontId="2" fillId="0" borderId="1" xfId="0" applyFont="1" applyBorder="1" applyAlignment="1">
      <alignment horizontal="center"/>
    </xf>
    <xf numFmtId="0" fontId="2" fillId="0" borderId="3" xfId="0" applyFont="1" applyBorder="1" applyAlignment="1">
      <alignment horizontal="center"/>
    </xf>
    <xf numFmtId="0" fontId="2" fillId="0" borderId="9" xfId="0" applyFont="1" applyBorder="1" applyAlignment="1">
      <alignment horizontal="center"/>
    </xf>
    <xf numFmtId="0" fontId="3" fillId="0" borderId="2" xfId="0" applyFont="1" applyBorder="1" applyAlignment="1">
      <alignment horizontal="center" vertical="center"/>
    </xf>
    <xf numFmtId="0" fontId="4" fillId="0" borderId="4" xfId="0" applyFont="1" applyBorder="1" applyAlignment="1">
      <alignment horizontal="left" vertical="center" wrapText="1"/>
    </xf>
    <xf numFmtId="0" fontId="3" fillId="0" borderId="5" xfId="0" applyFont="1" applyBorder="1" applyAlignment="1">
      <alignment horizontal="center" vertical="center" wrapText="1"/>
    </xf>
    <xf numFmtId="0" fontId="5" fillId="0" borderId="5" xfId="0" applyFont="1" applyBorder="1" applyAlignment="1">
      <alignment horizontal="center" vertical="top"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5" xfId="0" applyFont="1" applyBorder="1" applyAlignment="1">
      <alignment horizontal="center" vertical="center"/>
    </xf>
    <xf numFmtId="15" fontId="5" fillId="0" borderId="10" xfId="0" applyNumberFormat="1" applyFont="1" applyBorder="1" applyAlignment="1">
      <alignment horizontal="center" vertical="top"/>
    </xf>
    <xf numFmtId="0" fontId="5" fillId="0" borderId="10" xfId="0" applyFont="1" applyBorder="1" applyAlignment="1">
      <alignment horizontal="center" vertical="center"/>
    </xf>
    <xf numFmtId="0" fontId="5" fillId="0" borderId="11" xfId="0" applyFont="1" applyBorder="1" applyAlignment="1">
      <alignment horizontal="center" vertical="center"/>
    </xf>
  </cellXfs>
  <cellStyles count="4">
    <cellStyle name="Moneda" xfId="1" builtinId="4"/>
    <cellStyle name="Moneda [0]" xfId="2" builtinId="7"/>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849551</xdr:colOff>
      <xdr:row>1</xdr:row>
      <xdr:rowOff>98881</xdr:rowOff>
    </xdr:from>
    <xdr:to>
      <xdr:col>0</xdr:col>
      <xdr:colOff>1828801</xdr:colOff>
      <xdr:row>5</xdr:row>
      <xdr:rowOff>84205</xdr:rowOff>
    </xdr:to>
    <xdr:pic>
      <xdr:nvPicPr>
        <xdr:cNvPr id="2" name="4 Imagen" descr="escudo">
          <a:extLst>
            <a:ext uri="{FF2B5EF4-FFF2-40B4-BE49-F238E27FC236}">
              <a16:creationId xmlns:a16="http://schemas.microsoft.com/office/drawing/2014/main" id="{283A2927-C35B-4E89-B89A-99CB5F813B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9551" y="317956"/>
          <a:ext cx="979250" cy="785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O110"/>
  <sheetViews>
    <sheetView tabSelected="1" topLeftCell="S67" zoomScale="60" zoomScaleNormal="60" zoomScaleSheetLayoutView="50" zoomScalePageLayoutView="70" workbookViewId="0">
      <selection activeCell="V14" sqref="V14:V72"/>
    </sheetView>
  </sheetViews>
  <sheetFormatPr baseColWidth="10" defaultColWidth="11.42578125" defaultRowHeight="16.5" x14ac:dyDescent="0.3"/>
  <cols>
    <col min="1" max="1" width="46.28515625" style="19" bestFit="1" customWidth="1"/>
    <col min="2" max="2" width="41.140625" style="19" bestFit="1" customWidth="1"/>
    <col min="3" max="3" width="53.140625" style="19" customWidth="1"/>
    <col min="4" max="4" width="23.28515625" style="19" customWidth="1"/>
    <col min="5" max="5" width="14.140625" style="19" customWidth="1"/>
    <col min="6" max="7" width="18.5703125" style="19" customWidth="1"/>
    <col min="8" max="8" width="30.28515625" style="19" customWidth="1"/>
    <col min="9" max="9" width="57.28515625" style="19" customWidth="1"/>
    <col min="10" max="10" width="15.28515625" style="19" customWidth="1"/>
    <col min="11" max="11" width="26.140625" style="19" customWidth="1"/>
    <col min="12" max="12" width="25" style="19" customWidth="1"/>
    <col min="13" max="13" width="36.85546875" style="19" bestFit="1" customWidth="1"/>
    <col min="14" max="14" width="36.85546875" style="19" customWidth="1"/>
    <col min="15" max="15" width="16.42578125" style="19" customWidth="1"/>
    <col min="16" max="16" width="33" style="19" customWidth="1"/>
    <col min="17" max="17" width="49" style="19" customWidth="1"/>
    <col min="18" max="18" width="33.28515625" style="19" bestFit="1" customWidth="1"/>
    <col min="19" max="19" width="42.140625" style="19" bestFit="1" customWidth="1"/>
    <col min="20" max="20" width="23" style="19" bestFit="1" customWidth="1"/>
    <col min="21" max="21" width="23.28515625" style="19" bestFit="1" customWidth="1"/>
    <col min="22" max="22" width="33" style="1" bestFit="1" customWidth="1"/>
    <col min="23" max="23" width="255.7109375" style="19" bestFit="1" customWidth="1"/>
    <col min="24" max="24" width="25.85546875" style="19" bestFit="1" customWidth="1"/>
    <col min="25" max="25" width="22.7109375" style="19" bestFit="1" customWidth="1"/>
    <col min="26" max="26" width="52.5703125" style="20" bestFit="1" customWidth="1"/>
    <col min="27" max="27" width="24.140625" style="20" bestFit="1" customWidth="1"/>
    <col min="28" max="28" width="37.42578125" style="20" bestFit="1" customWidth="1"/>
    <col min="29" max="29" width="26.42578125" style="20" bestFit="1" customWidth="1"/>
    <col min="30" max="30" width="22.5703125" style="20" customWidth="1"/>
    <col min="31" max="36" width="23" style="1" customWidth="1"/>
    <col min="37" max="37" width="28.7109375" style="1" customWidth="1"/>
    <col min="38" max="38" width="29.42578125" style="1" customWidth="1"/>
    <col min="39" max="40" width="23" style="1" customWidth="1"/>
    <col min="41" max="41" width="36.28515625" style="1" customWidth="1"/>
    <col min="42" max="42" width="30.5703125" style="1" customWidth="1"/>
    <col min="43" max="93" width="11.42578125" style="1"/>
    <col min="94" max="16384" width="11.42578125" style="19"/>
  </cols>
  <sheetData>
    <row r="1" spans="1:93" s="1" customFormat="1" ht="17.25" thickBot="1" x14ac:dyDescent="0.35">
      <c r="Z1" s="2"/>
      <c r="AA1" s="2"/>
      <c r="AB1" s="2"/>
      <c r="AC1" s="2"/>
      <c r="AD1" s="2"/>
    </row>
    <row r="2" spans="1:93" s="1" customFormat="1" ht="16.149999999999999" customHeight="1" x14ac:dyDescent="0.3">
      <c r="A2" s="128"/>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27"/>
      <c r="AF2" s="28"/>
      <c r="AG2" s="28"/>
      <c r="AH2" s="28"/>
      <c r="AI2" s="28"/>
      <c r="AJ2" s="28"/>
      <c r="AK2" s="28"/>
      <c r="AL2" s="28"/>
      <c r="AM2" s="28"/>
      <c r="AN2" s="28"/>
      <c r="AO2" s="28"/>
      <c r="AP2" s="28"/>
    </row>
    <row r="3" spans="1:93" s="1" customFormat="1" ht="16.149999999999999" customHeight="1" x14ac:dyDescent="0.3">
      <c r="A3" s="129"/>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26"/>
      <c r="AF3" s="26"/>
      <c r="AG3" s="26"/>
      <c r="AH3" s="26"/>
      <c r="AI3" s="26"/>
      <c r="AJ3" s="26"/>
      <c r="AK3" s="26"/>
      <c r="AL3" s="26"/>
      <c r="AM3" s="26"/>
      <c r="AN3" s="26"/>
      <c r="AO3" s="26"/>
      <c r="AP3" s="26"/>
    </row>
    <row r="4" spans="1:93" s="1" customFormat="1" ht="16.149999999999999" customHeight="1" x14ac:dyDescent="0.3">
      <c r="A4" s="129"/>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26"/>
      <c r="AF4" s="26"/>
      <c r="AG4" s="26"/>
      <c r="AH4" s="26"/>
      <c r="AI4" s="26"/>
      <c r="AJ4" s="26"/>
      <c r="AK4" s="26"/>
      <c r="AL4" s="26"/>
      <c r="AM4" s="26"/>
      <c r="AN4" s="26"/>
      <c r="AO4" s="26"/>
      <c r="AP4" s="26"/>
    </row>
    <row r="5" spans="1:93" s="1" customFormat="1" ht="16.149999999999999" customHeight="1" x14ac:dyDescent="0.3">
      <c r="A5" s="129"/>
      <c r="B5" s="134"/>
      <c r="C5" s="134"/>
      <c r="D5" s="134"/>
      <c r="E5" s="134"/>
      <c r="F5" s="134"/>
      <c r="G5" s="134"/>
      <c r="H5" s="134"/>
      <c r="I5" s="134"/>
      <c r="J5" s="3"/>
      <c r="K5" s="135"/>
      <c r="L5" s="135"/>
      <c r="M5" s="135"/>
      <c r="N5" s="135"/>
      <c r="O5" s="135"/>
      <c r="P5" s="135"/>
      <c r="Q5" s="135"/>
      <c r="R5" s="135"/>
      <c r="S5" s="135"/>
      <c r="T5" s="135"/>
      <c r="U5" s="135"/>
      <c r="V5" s="136"/>
      <c r="W5" s="137" t="s">
        <v>0</v>
      </c>
      <c r="X5" s="138"/>
      <c r="Y5" s="138"/>
      <c r="Z5" s="138"/>
      <c r="AA5" s="138"/>
      <c r="AB5" s="138"/>
      <c r="AC5" s="138"/>
      <c r="AD5" s="138"/>
      <c r="AE5" s="26"/>
      <c r="AF5" s="26"/>
      <c r="AG5" s="26"/>
      <c r="AH5" s="26"/>
      <c r="AI5" s="26"/>
      <c r="AJ5" s="26"/>
      <c r="AK5" s="26"/>
      <c r="AL5" s="26"/>
      <c r="AM5" s="26"/>
      <c r="AN5" s="26"/>
      <c r="AO5" s="26"/>
      <c r="AP5" s="26"/>
    </row>
    <row r="6" spans="1:93" s="1" customFormat="1" ht="16.149999999999999" customHeight="1" thickBot="1" x14ac:dyDescent="0.35">
      <c r="A6" s="130"/>
      <c r="B6" s="139"/>
      <c r="C6" s="139"/>
      <c r="D6" s="139"/>
      <c r="E6" s="139"/>
      <c r="F6" s="139"/>
      <c r="G6" s="139"/>
      <c r="H6" s="139"/>
      <c r="I6" s="139"/>
      <c r="J6" s="4"/>
      <c r="K6" s="140"/>
      <c r="L6" s="140"/>
      <c r="M6" s="140"/>
      <c r="N6" s="140"/>
      <c r="O6" s="140"/>
      <c r="P6" s="140"/>
      <c r="Q6" s="140"/>
      <c r="R6" s="140"/>
      <c r="S6" s="140"/>
      <c r="T6" s="140"/>
      <c r="U6" s="140"/>
      <c r="V6" s="141"/>
      <c r="W6" s="120" t="s">
        <v>1</v>
      </c>
      <c r="X6" s="121"/>
      <c r="Y6" s="121"/>
      <c r="Z6" s="121"/>
      <c r="AA6" s="121"/>
      <c r="AB6" s="121"/>
      <c r="AC6" s="121"/>
      <c r="AD6" s="121"/>
    </row>
    <row r="7" spans="1:93" s="1" customFormat="1" ht="31.5" customHeight="1" x14ac:dyDescent="0.3">
      <c r="A7" s="5"/>
      <c r="B7" s="6"/>
      <c r="C7" s="6"/>
      <c r="D7" s="6"/>
      <c r="E7" s="6"/>
      <c r="F7" s="6"/>
      <c r="G7" s="6"/>
      <c r="H7" s="6"/>
      <c r="I7" s="6"/>
      <c r="J7" s="6"/>
      <c r="Z7" s="2"/>
      <c r="AA7" s="2"/>
      <c r="AB7" s="2"/>
      <c r="AC7" s="2"/>
      <c r="AD7" s="2"/>
      <c r="AE7" s="29"/>
      <c r="AF7" s="29"/>
      <c r="AG7" s="29"/>
      <c r="AH7" s="29"/>
      <c r="AI7" s="29"/>
      <c r="AJ7" s="29"/>
      <c r="AK7" s="29"/>
      <c r="AL7" s="29"/>
      <c r="AM7" s="29"/>
      <c r="AN7" s="29"/>
      <c r="AO7" s="29"/>
      <c r="AP7" s="29"/>
    </row>
    <row r="8" spans="1:93" s="1" customFormat="1" ht="31.5" customHeight="1" x14ac:dyDescent="0.3">
      <c r="A8" s="23" t="s">
        <v>2</v>
      </c>
      <c r="B8" s="122" t="s">
        <v>181</v>
      </c>
      <c r="C8" s="123"/>
      <c r="D8" s="123"/>
      <c r="E8" s="123"/>
      <c r="F8" s="124"/>
      <c r="G8" s="24"/>
      <c r="H8" s="7" t="s">
        <v>3</v>
      </c>
      <c r="I8" s="21" t="s">
        <v>180</v>
      </c>
      <c r="J8" s="6"/>
      <c r="Z8" s="2"/>
      <c r="AA8" s="2"/>
      <c r="AB8" s="2"/>
      <c r="AC8" s="2"/>
      <c r="AD8" s="2"/>
    </row>
    <row r="9" spans="1:93" s="1" customFormat="1" ht="27" customHeight="1" x14ac:dyDescent="0.3">
      <c r="A9" s="25" t="s">
        <v>4</v>
      </c>
      <c r="B9" s="125">
        <v>2025</v>
      </c>
      <c r="C9" s="126"/>
      <c r="D9" s="126"/>
      <c r="E9" s="126"/>
      <c r="F9" s="126"/>
      <c r="G9" s="126"/>
      <c r="H9" s="126"/>
      <c r="I9" s="127"/>
      <c r="J9" s="8"/>
    </row>
    <row r="10" spans="1:93" s="1" customFormat="1" ht="27" customHeight="1" x14ac:dyDescent="0.3">
      <c r="A10" s="22" t="s">
        <v>5</v>
      </c>
      <c r="B10" s="113" t="s">
        <v>182</v>
      </c>
      <c r="C10" s="114"/>
      <c r="D10" s="114"/>
      <c r="E10" s="114"/>
      <c r="F10" s="114"/>
      <c r="G10" s="114"/>
      <c r="H10" s="114"/>
      <c r="I10" s="115"/>
      <c r="J10" s="9"/>
    </row>
    <row r="11" spans="1:93" s="1" customFormat="1" ht="29.25" customHeight="1" x14ac:dyDescent="0.3"/>
    <row r="12" spans="1:93" s="10" customFormat="1" ht="36.75" customHeight="1" x14ac:dyDescent="0.3">
      <c r="A12" s="116" t="s">
        <v>6</v>
      </c>
      <c r="B12" s="116"/>
      <c r="C12" s="116"/>
      <c r="D12" s="116"/>
      <c r="E12" s="116"/>
      <c r="F12" s="116"/>
      <c r="G12" s="44"/>
      <c r="H12" s="117" t="s">
        <v>7</v>
      </c>
      <c r="I12" s="118"/>
      <c r="J12" s="118"/>
      <c r="K12" s="118"/>
      <c r="L12" s="118"/>
      <c r="M12" s="118"/>
      <c r="N12" s="118"/>
      <c r="O12" s="118"/>
      <c r="P12" s="118"/>
      <c r="Q12" s="118"/>
      <c r="R12" s="118"/>
      <c r="S12" s="118"/>
      <c r="T12" s="118"/>
      <c r="U12" s="118"/>
      <c r="V12" s="118"/>
      <c r="W12" s="118"/>
      <c r="X12" s="118"/>
      <c r="Y12" s="118"/>
      <c r="Z12" s="119"/>
      <c r="AA12" s="110" t="s">
        <v>8</v>
      </c>
      <c r="AB12" s="111"/>
      <c r="AC12" s="111"/>
      <c r="AD12" s="111"/>
      <c r="AE12" s="111"/>
      <c r="AF12" s="111"/>
      <c r="AG12" s="111"/>
      <c r="AH12" s="111"/>
      <c r="AI12" s="111"/>
      <c r="AJ12" s="111"/>
      <c r="AK12" s="111"/>
      <c r="AL12" s="111"/>
      <c r="AM12" s="111"/>
      <c r="AN12" s="111"/>
      <c r="AO12" s="111"/>
      <c r="AP12" s="112"/>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row>
    <row r="13" spans="1:93" s="11" customFormat="1" ht="77.25" customHeight="1" x14ac:dyDescent="0.3">
      <c r="A13" s="59" t="s">
        <v>9</v>
      </c>
      <c r="B13" s="59" t="s">
        <v>10</v>
      </c>
      <c r="C13" s="59" t="s">
        <v>11</v>
      </c>
      <c r="D13" s="59" t="s">
        <v>12</v>
      </c>
      <c r="E13" s="59" t="s">
        <v>13</v>
      </c>
      <c r="F13" s="59" t="s">
        <v>14</v>
      </c>
      <c r="G13" s="59" t="s">
        <v>221</v>
      </c>
      <c r="H13" s="60" t="s">
        <v>15</v>
      </c>
      <c r="I13" s="60" t="s">
        <v>16</v>
      </c>
      <c r="J13" s="60" t="s">
        <v>17</v>
      </c>
      <c r="K13" s="60" t="s">
        <v>18</v>
      </c>
      <c r="L13" s="60" t="s">
        <v>19</v>
      </c>
      <c r="M13" s="60" t="s">
        <v>20</v>
      </c>
      <c r="N13" s="60" t="s">
        <v>213</v>
      </c>
      <c r="O13" s="59" t="s">
        <v>21</v>
      </c>
      <c r="P13" s="59" t="s">
        <v>22</v>
      </c>
      <c r="Q13" s="59" t="s">
        <v>23</v>
      </c>
      <c r="R13" s="59" t="s">
        <v>24</v>
      </c>
      <c r="S13" s="59" t="s">
        <v>25</v>
      </c>
      <c r="T13" s="59" t="s">
        <v>12</v>
      </c>
      <c r="U13" s="59" t="s">
        <v>26</v>
      </c>
      <c r="V13" s="59" t="s">
        <v>222</v>
      </c>
      <c r="W13" s="60" t="s">
        <v>27</v>
      </c>
      <c r="X13" s="60" t="s">
        <v>28</v>
      </c>
      <c r="Y13" s="60" t="s">
        <v>29</v>
      </c>
      <c r="Z13" s="60" t="s">
        <v>30</v>
      </c>
      <c r="AA13" s="61" t="s">
        <v>223</v>
      </c>
      <c r="AB13" s="61" t="s">
        <v>224</v>
      </c>
      <c r="AC13" s="61" t="s">
        <v>225</v>
      </c>
      <c r="AD13" s="61" t="s">
        <v>226</v>
      </c>
      <c r="AE13" s="61" t="s">
        <v>227</v>
      </c>
      <c r="AF13" s="61" t="s">
        <v>228</v>
      </c>
      <c r="AG13" s="61" t="s">
        <v>229</v>
      </c>
      <c r="AH13" s="61" t="s">
        <v>230</v>
      </c>
      <c r="AI13" s="61" t="s">
        <v>231</v>
      </c>
      <c r="AJ13" s="61" t="s">
        <v>232</v>
      </c>
      <c r="AK13" s="61" t="s">
        <v>233</v>
      </c>
      <c r="AL13" s="61" t="s">
        <v>234</v>
      </c>
      <c r="AM13" s="61" t="s">
        <v>235</v>
      </c>
      <c r="AN13" s="61" t="s">
        <v>214</v>
      </c>
      <c r="AO13" s="61" t="s">
        <v>215</v>
      </c>
      <c r="AP13" s="61" t="s">
        <v>236</v>
      </c>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row>
    <row r="14" spans="1:93" s="1" customFormat="1" ht="147" customHeight="1" x14ac:dyDescent="0.3">
      <c r="A14" s="30" t="s">
        <v>33</v>
      </c>
      <c r="B14" s="30" t="s">
        <v>35</v>
      </c>
      <c r="C14" s="30" t="s">
        <v>45</v>
      </c>
      <c r="D14" s="30" t="s">
        <v>46</v>
      </c>
      <c r="E14" s="30" t="s">
        <v>47</v>
      </c>
      <c r="F14" s="30">
        <v>115.5</v>
      </c>
      <c r="G14" s="30">
        <v>115.5</v>
      </c>
      <c r="H14" s="45">
        <v>2024520010106</v>
      </c>
      <c r="I14" s="46" t="s">
        <v>274</v>
      </c>
      <c r="J14" s="30">
        <v>19</v>
      </c>
      <c r="K14" s="30" t="s">
        <v>71</v>
      </c>
      <c r="L14" s="30">
        <v>1905</v>
      </c>
      <c r="M14" s="30" t="s">
        <v>72</v>
      </c>
      <c r="N14" s="30" t="s">
        <v>89</v>
      </c>
      <c r="O14" s="30">
        <v>1905031</v>
      </c>
      <c r="P14" s="30" t="s">
        <v>275</v>
      </c>
      <c r="Q14" s="30" t="s">
        <v>88</v>
      </c>
      <c r="R14" s="30">
        <v>190503102</v>
      </c>
      <c r="S14" s="30" t="s">
        <v>276</v>
      </c>
      <c r="T14" s="30" t="s">
        <v>90</v>
      </c>
      <c r="U14" s="34">
        <v>3</v>
      </c>
      <c r="V14" s="34">
        <v>1</v>
      </c>
      <c r="W14" s="47" t="s">
        <v>184</v>
      </c>
      <c r="X14" s="41">
        <v>45658</v>
      </c>
      <c r="Y14" s="41">
        <v>46022</v>
      </c>
      <c r="Z14" s="39" t="s">
        <v>185</v>
      </c>
      <c r="AA14" s="64">
        <v>62500000</v>
      </c>
      <c r="AB14" s="64"/>
      <c r="AC14" s="64"/>
      <c r="AD14" s="64"/>
      <c r="AE14" s="67"/>
      <c r="AF14" s="67"/>
      <c r="AG14" s="67"/>
      <c r="AH14" s="67"/>
      <c r="AI14" s="67"/>
      <c r="AJ14" s="67"/>
      <c r="AK14" s="67"/>
      <c r="AL14" s="67"/>
      <c r="AM14" s="67"/>
      <c r="AN14" s="67"/>
      <c r="AO14" s="82">
        <f>SUBTOTAL(9,AA14:AN14)</f>
        <v>62500000</v>
      </c>
      <c r="AP14" s="67"/>
    </row>
    <row r="15" spans="1:93" s="1" customFormat="1" ht="108.75" customHeight="1" x14ac:dyDescent="0.3">
      <c r="A15" s="30" t="s">
        <v>33</v>
      </c>
      <c r="B15" s="30" t="s">
        <v>35</v>
      </c>
      <c r="C15" s="30" t="s">
        <v>45</v>
      </c>
      <c r="D15" s="30" t="s">
        <v>46</v>
      </c>
      <c r="E15" s="30" t="s">
        <v>47</v>
      </c>
      <c r="F15" s="30">
        <v>115.5</v>
      </c>
      <c r="G15" s="30">
        <v>115.5</v>
      </c>
      <c r="H15" s="45">
        <v>2024520010106</v>
      </c>
      <c r="I15" s="46" t="s">
        <v>274</v>
      </c>
      <c r="J15" s="30">
        <v>19</v>
      </c>
      <c r="K15" s="30" t="s">
        <v>71</v>
      </c>
      <c r="L15" s="30">
        <v>1905</v>
      </c>
      <c r="M15" s="30" t="s">
        <v>72</v>
      </c>
      <c r="N15" s="30" t="s">
        <v>93</v>
      </c>
      <c r="O15" s="30">
        <v>1905014</v>
      </c>
      <c r="P15" s="30" t="s">
        <v>127</v>
      </c>
      <c r="Q15" s="30" t="s">
        <v>92</v>
      </c>
      <c r="R15" s="30">
        <v>190501400</v>
      </c>
      <c r="S15" s="30" t="s">
        <v>277</v>
      </c>
      <c r="T15" s="30" t="s">
        <v>90</v>
      </c>
      <c r="U15" s="34">
        <v>1</v>
      </c>
      <c r="V15" s="33">
        <v>0.25</v>
      </c>
      <c r="W15" s="47" t="s">
        <v>195</v>
      </c>
      <c r="X15" s="41">
        <v>45658</v>
      </c>
      <c r="Y15" s="41">
        <v>46022</v>
      </c>
      <c r="Z15" s="39" t="s">
        <v>185</v>
      </c>
      <c r="AA15" s="64">
        <v>22500000</v>
      </c>
      <c r="AB15" s="64"/>
      <c r="AC15" s="64"/>
      <c r="AD15" s="64"/>
      <c r="AE15" s="67"/>
      <c r="AF15" s="67"/>
      <c r="AG15" s="67"/>
      <c r="AH15" s="67"/>
      <c r="AI15" s="67"/>
      <c r="AJ15" s="67"/>
      <c r="AK15" s="67"/>
      <c r="AL15" s="67"/>
      <c r="AM15" s="67"/>
      <c r="AN15" s="67"/>
      <c r="AO15" s="82">
        <f>SUBTOTAL(9,AA15:AN15)</f>
        <v>22500000</v>
      </c>
      <c r="AP15" s="67"/>
    </row>
    <row r="16" spans="1:93" s="1" customFormat="1" ht="96.75" customHeight="1" x14ac:dyDescent="0.3">
      <c r="A16" s="30" t="s">
        <v>33</v>
      </c>
      <c r="B16" s="30" t="s">
        <v>35</v>
      </c>
      <c r="C16" s="30" t="s">
        <v>45</v>
      </c>
      <c r="D16" s="30" t="s">
        <v>46</v>
      </c>
      <c r="E16" s="30" t="s">
        <v>47</v>
      </c>
      <c r="F16" s="30">
        <v>115.5</v>
      </c>
      <c r="G16" s="30">
        <v>115.5</v>
      </c>
      <c r="H16" s="42">
        <v>2024520010106</v>
      </c>
      <c r="I16" s="46" t="s">
        <v>274</v>
      </c>
      <c r="J16" s="30">
        <v>19</v>
      </c>
      <c r="K16" s="30" t="s">
        <v>71</v>
      </c>
      <c r="L16" s="30">
        <v>1905</v>
      </c>
      <c r="M16" s="30" t="s">
        <v>72</v>
      </c>
      <c r="N16" s="30" t="s">
        <v>96</v>
      </c>
      <c r="O16" s="30">
        <v>1905053</v>
      </c>
      <c r="P16" s="30" t="s">
        <v>94</v>
      </c>
      <c r="Q16" s="30" t="s">
        <v>95</v>
      </c>
      <c r="R16" s="30">
        <v>190505300</v>
      </c>
      <c r="S16" s="30" t="s">
        <v>96</v>
      </c>
      <c r="T16" s="30" t="s">
        <v>90</v>
      </c>
      <c r="U16" s="34">
        <v>4</v>
      </c>
      <c r="V16" s="34">
        <v>1</v>
      </c>
      <c r="W16" s="47" t="s">
        <v>186</v>
      </c>
      <c r="X16" s="41">
        <v>45658</v>
      </c>
      <c r="Y16" s="41">
        <v>46022</v>
      </c>
      <c r="Z16" s="39" t="s">
        <v>185</v>
      </c>
      <c r="AA16" s="64">
        <v>47500000</v>
      </c>
      <c r="AB16" s="64"/>
      <c r="AC16" s="64"/>
      <c r="AD16" s="64"/>
      <c r="AE16" s="67"/>
      <c r="AF16" s="67"/>
      <c r="AG16" s="67"/>
      <c r="AH16" s="67"/>
      <c r="AI16" s="67"/>
      <c r="AJ16" s="67"/>
      <c r="AK16" s="67"/>
      <c r="AL16" s="67"/>
      <c r="AM16" s="67"/>
      <c r="AN16" s="67"/>
      <c r="AO16" s="82">
        <f>SUBTOTAL(9,AA16:AN16)</f>
        <v>47500000</v>
      </c>
      <c r="AP16" s="67"/>
    </row>
    <row r="17" spans="1:42" s="1" customFormat="1" ht="97.5" customHeight="1" x14ac:dyDescent="0.3">
      <c r="A17" s="30" t="s">
        <v>33</v>
      </c>
      <c r="B17" s="30" t="s">
        <v>35</v>
      </c>
      <c r="C17" s="30" t="s">
        <v>45</v>
      </c>
      <c r="D17" s="30" t="s">
        <v>46</v>
      </c>
      <c r="E17" s="30" t="s">
        <v>47</v>
      </c>
      <c r="F17" s="30">
        <v>115.5</v>
      </c>
      <c r="G17" s="30">
        <v>115.5</v>
      </c>
      <c r="H17" s="42">
        <v>2024520010106</v>
      </c>
      <c r="I17" s="46" t="s">
        <v>274</v>
      </c>
      <c r="J17" s="30">
        <v>19</v>
      </c>
      <c r="K17" s="30" t="s">
        <v>71</v>
      </c>
      <c r="L17" s="30">
        <v>1905</v>
      </c>
      <c r="M17" s="30" t="s">
        <v>72</v>
      </c>
      <c r="N17" s="30" t="s">
        <v>98</v>
      </c>
      <c r="O17" s="30">
        <v>1905054</v>
      </c>
      <c r="P17" s="30" t="s">
        <v>91</v>
      </c>
      <c r="Q17" s="30" t="s">
        <v>97</v>
      </c>
      <c r="R17" s="30">
        <v>190505400</v>
      </c>
      <c r="S17" s="30" t="s">
        <v>278</v>
      </c>
      <c r="T17" s="30" t="s">
        <v>99</v>
      </c>
      <c r="U17" s="34">
        <v>6</v>
      </c>
      <c r="V17" s="34">
        <v>2</v>
      </c>
      <c r="W17" s="47" t="s">
        <v>187</v>
      </c>
      <c r="X17" s="41">
        <v>45658</v>
      </c>
      <c r="Y17" s="41">
        <v>46022</v>
      </c>
      <c r="Z17" s="39" t="s">
        <v>185</v>
      </c>
      <c r="AA17" s="64">
        <v>21500000</v>
      </c>
      <c r="AB17" s="64"/>
      <c r="AC17" s="64"/>
      <c r="AD17" s="64"/>
      <c r="AE17" s="67"/>
      <c r="AF17" s="67"/>
      <c r="AG17" s="67"/>
      <c r="AH17" s="67"/>
      <c r="AI17" s="67"/>
      <c r="AJ17" s="67"/>
      <c r="AK17" s="67"/>
      <c r="AL17" s="67"/>
      <c r="AM17" s="67"/>
      <c r="AN17" s="108">
        <v>2900000</v>
      </c>
      <c r="AO17" s="82">
        <f>SUBTOTAL(9,AA17:AN17)</f>
        <v>24400000</v>
      </c>
      <c r="AP17" s="67"/>
    </row>
    <row r="18" spans="1:42" s="1" customFormat="1" ht="121.5" customHeight="1" x14ac:dyDescent="0.3">
      <c r="A18" s="30" t="s">
        <v>33</v>
      </c>
      <c r="B18" s="30" t="s">
        <v>36</v>
      </c>
      <c r="C18" s="30" t="s">
        <v>48</v>
      </c>
      <c r="D18" s="30" t="s">
        <v>49</v>
      </c>
      <c r="E18" s="30">
        <v>0</v>
      </c>
      <c r="F18" s="30">
        <v>0</v>
      </c>
      <c r="G18" s="30">
        <v>1</v>
      </c>
      <c r="H18" s="96">
        <v>2024520010072</v>
      </c>
      <c r="I18" s="97" t="s">
        <v>295</v>
      </c>
      <c r="J18" s="30">
        <v>19</v>
      </c>
      <c r="K18" s="30" t="s">
        <v>73</v>
      </c>
      <c r="L18" s="30">
        <v>1905</v>
      </c>
      <c r="M18" s="30" t="s">
        <v>74</v>
      </c>
      <c r="N18" s="30" t="s">
        <v>100</v>
      </c>
      <c r="O18" s="30">
        <v>1905027</v>
      </c>
      <c r="P18" s="30" t="s">
        <v>199</v>
      </c>
      <c r="Q18" s="30" t="s">
        <v>101</v>
      </c>
      <c r="R18" s="30">
        <v>190502702</v>
      </c>
      <c r="S18" s="30" t="s">
        <v>100</v>
      </c>
      <c r="T18" s="30" t="s">
        <v>32</v>
      </c>
      <c r="U18" s="33">
        <v>4</v>
      </c>
      <c r="V18" s="33">
        <v>1</v>
      </c>
      <c r="W18" s="98" t="s">
        <v>296</v>
      </c>
      <c r="X18" s="99">
        <v>45658</v>
      </c>
      <c r="Y18" s="99">
        <v>46022</v>
      </c>
      <c r="Z18" s="30" t="s">
        <v>191</v>
      </c>
      <c r="AA18" s="70">
        <v>0</v>
      </c>
      <c r="AB18" s="64"/>
      <c r="AC18" s="70">
        <v>156795361.31999999</v>
      </c>
      <c r="AD18" s="64"/>
      <c r="AE18" s="67"/>
      <c r="AF18" s="67"/>
      <c r="AG18" s="67"/>
      <c r="AH18" s="67"/>
      <c r="AI18" s="67"/>
      <c r="AJ18" s="67"/>
      <c r="AK18" s="67"/>
      <c r="AL18" s="67"/>
      <c r="AM18" s="67"/>
      <c r="AN18" s="67"/>
      <c r="AO18" s="100">
        <f>SUM(AA18:AN18)</f>
        <v>156795361.31999999</v>
      </c>
      <c r="AP18" s="67"/>
    </row>
    <row r="19" spans="1:42" s="1" customFormat="1" ht="91.5" customHeight="1" x14ac:dyDescent="0.3">
      <c r="A19" s="30" t="s">
        <v>33</v>
      </c>
      <c r="B19" s="30" t="s">
        <v>36</v>
      </c>
      <c r="C19" s="30" t="s">
        <v>50</v>
      </c>
      <c r="D19" s="30" t="s">
        <v>49</v>
      </c>
      <c r="E19" s="30">
        <v>4.37</v>
      </c>
      <c r="F19" s="30">
        <v>4.37</v>
      </c>
      <c r="G19" s="30">
        <v>4.37</v>
      </c>
      <c r="H19" s="65">
        <v>2024520010072</v>
      </c>
      <c r="I19" s="97" t="s">
        <v>295</v>
      </c>
      <c r="J19" s="30">
        <v>19</v>
      </c>
      <c r="K19" s="30" t="s">
        <v>73</v>
      </c>
      <c r="L19" s="30">
        <v>1905</v>
      </c>
      <c r="M19" s="30" t="s">
        <v>74</v>
      </c>
      <c r="N19" s="30" t="s">
        <v>297</v>
      </c>
      <c r="O19" s="30">
        <v>1905015</v>
      </c>
      <c r="P19" s="30" t="s">
        <v>297</v>
      </c>
      <c r="Q19" s="30" t="s">
        <v>103</v>
      </c>
      <c r="R19" s="30">
        <v>190501500</v>
      </c>
      <c r="S19" s="30" t="s">
        <v>298</v>
      </c>
      <c r="T19" s="30" t="s">
        <v>32</v>
      </c>
      <c r="U19" s="33">
        <v>4</v>
      </c>
      <c r="V19" s="33">
        <v>1</v>
      </c>
      <c r="W19" s="66" t="s">
        <v>299</v>
      </c>
      <c r="X19" s="99">
        <v>45658</v>
      </c>
      <c r="Y19" s="99">
        <v>46022</v>
      </c>
      <c r="Z19" s="30" t="s">
        <v>191</v>
      </c>
      <c r="AA19" s="70">
        <v>32450000</v>
      </c>
      <c r="AC19" s="64"/>
      <c r="AD19" s="64"/>
      <c r="AE19" s="67"/>
      <c r="AF19" s="67"/>
      <c r="AG19" s="67"/>
      <c r="AH19" s="67"/>
      <c r="AI19" s="67"/>
      <c r="AJ19" s="67"/>
      <c r="AK19" s="67"/>
      <c r="AL19" s="67"/>
      <c r="AM19" s="67"/>
      <c r="AN19" s="67"/>
      <c r="AO19" s="101">
        <f>SUM(AA19:AN19)</f>
        <v>32450000</v>
      </c>
      <c r="AP19" s="67"/>
    </row>
    <row r="20" spans="1:42" s="1" customFormat="1" ht="90" customHeight="1" x14ac:dyDescent="0.3">
      <c r="A20" s="30" t="s">
        <v>33</v>
      </c>
      <c r="B20" s="30" t="s">
        <v>36</v>
      </c>
      <c r="C20" s="30" t="s">
        <v>51</v>
      </c>
      <c r="D20" s="30" t="s">
        <v>52</v>
      </c>
      <c r="E20" s="30">
        <v>11.05</v>
      </c>
      <c r="F20" s="30">
        <v>10.07</v>
      </c>
      <c r="G20" s="30">
        <v>10.07</v>
      </c>
      <c r="H20" s="65">
        <v>2024520010072</v>
      </c>
      <c r="I20" s="97" t="s">
        <v>295</v>
      </c>
      <c r="J20" s="30">
        <v>19</v>
      </c>
      <c r="K20" s="30" t="s">
        <v>73</v>
      </c>
      <c r="L20" s="30">
        <v>1905</v>
      </c>
      <c r="M20" s="30" t="s">
        <v>74</v>
      </c>
      <c r="N20" s="30" t="s">
        <v>300</v>
      </c>
      <c r="O20" s="30">
        <v>1905051</v>
      </c>
      <c r="P20" s="30" t="s">
        <v>301</v>
      </c>
      <c r="Q20" s="30" t="s">
        <v>302</v>
      </c>
      <c r="R20" s="30">
        <v>190505100</v>
      </c>
      <c r="S20" s="30" t="s">
        <v>301</v>
      </c>
      <c r="T20" s="30" t="s">
        <v>32</v>
      </c>
      <c r="U20" s="33">
        <v>16</v>
      </c>
      <c r="V20" s="33">
        <v>4</v>
      </c>
      <c r="W20" s="102" t="s">
        <v>303</v>
      </c>
      <c r="X20" s="99">
        <v>45658</v>
      </c>
      <c r="Y20" s="99">
        <v>46022</v>
      </c>
      <c r="Z20" s="30" t="s">
        <v>191</v>
      </c>
      <c r="AA20" s="70">
        <v>57500000</v>
      </c>
      <c r="AB20" s="64"/>
      <c r="AC20" s="64"/>
      <c r="AD20" s="64"/>
      <c r="AE20" s="67"/>
      <c r="AF20" s="67"/>
      <c r="AG20" s="67"/>
      <c r="AH20" s="67"/>
      <c r="AI20" s="67"/>
      <c r="AJ20" s="67"/>
      <c r="AK20" s="67"/>
      <c r="AL20" s="67"/>
      <c r="AM20" s="67"/>
      <c r="AN20" s="67"/>
      <c r="AO20" s="101">
        <f t="shared" ref="AO20:AO24" si="0">SUM(AA20:AN20)</f>
        <v>57500000</v>
      </c>
      <c r="AP20" s="67"/>
    </row>
    <row r="21" spans="1:42" s="1" customFormat="1" ht="107.25" customHeight="1" x14ac:dyDescent="0.3">
      <c r="A21" s="30" t="s">
        <v>33</v>
      </c>
      <c r="B21" s="30" t="s">
        <v>36</v>
      </c>
      <c r="C21" s="30" t="s">
        <v>51</v>
      </c>
      <c r="D21" s="30" t="s">
        <v>52</v>
      </c>
      <c r="E21" s="30">
        <v>11.05</v>
      </c>
      <c r="F21" s="30">
        <v>10.07</v>
      </c>
      <c r="G21" s="30">
        <v>10.07</v>
      </c>
      <c r="H21" s="65">
        <v>2024520010072</v>
      </c>
      <c r="I21" s="97" t="s">
        <v>295</v>
      </c>
      <c r="J21" s="30">
        <v>19</v>
      </c>
      <c r="K21" s="30" t="s">
        <v>73</v>
      </c>
      <c r="L21" s="30">
        <v>1905</v>
      </c>
      <c r="M21" s="30" t="s">
        <v>74</v>
      </c>
      <c r="N21" s="30" t="s">
        <v>102</v>
      </c>
      <c r="O21" s="30">
        <v>1905053</v>
      </c>
      <c r="P21" s="30" t="s">
        <v>94</v>
      </c>
      <c r="Q21" s="30" t="s">
        <v>104</v>
      </c>
      <c r="R21" s="30">
        <v>190505300</v>
      </c>
      <c r="S21" s="30" t="s">
        <v>209</v>
      </c>
      <c r="T21" s="30" t="s">
        <v>32</v>
      </c>
      <c r="U21" s="33">
        <v>4</v>
      </c>
      <c r="V21" s="33">
        <v>1</v>
      </c>
      <c r="W21" s="99" t="s">
        <v>304</v>
      </c>
      <c r="X21" s="99">
        <v>45658</v>
      </c>
      <c r="Y21" s="99">
        <v>46022</v>
      </c>
      <c r="Z21" s="30" t="s">
        <v>191</v>
      </c>
      <c r="AA21" s="70">
        <v>57250000</v>
      </c>
      <c r="AB21" s="64"/>
      <c r="AC21" s="64"/>
      <c r="AD21" s="64"/>
      <c r="AE21" s="67"/>
      <c r="AF21" s="67"/>
      <c r="AH21" s="67"/>
      <c r="AI21" s="67"/>
      <c r="AJ21" s="67"/>
      <c r="AK21" s="67"/>
      <c r="AL21" s="67"/>
      <c r="AM21" s="67"/>
      <c r="AN21" s="67"/>
      <c r="AO21" s="101">
        <f t="shared" si="0"/>
        <v>57250000</v>
      </c>
      <c r="AP21" s="103"/>
    </row>
    <row r="22" spans="1:42" s="1" customFormat="1" ht="88.5" customHeight="1" x14ac:dyDescent="0.3">
      <c r="A22" s="30" t="s">
        <v>33</v>
      </c>
      <c r="B22" s="30" t="s">
        <v>36</v>
      </c>
      <c r="C22" s="30" t="s">
        <v>53</v>
      </c>
      <c r="D22" s="30" t="s">
        <v>49</v>
      </c>
      <c r="E22" s="30">
        <v>210</v>
      </c>
      <c r="F22" s="30">
        <v>205.68</v>
      </c>
      <c r="G22" s="30">
        <v>205.68</v>
      </c>
      <c r="H22" s="65">
        <v>2024520010072</v>
      </c>
      <c r="I22" s="97" t="s">
        <v>295</v>
      </c>
      <c r="J22" s="30">
        <v>19</v>
      </c>
      <c r="K22" s="30" t="s">
        <v>73</v>
      </c>
      <c r="L22" s="30">
        <v>1905</v>
      </c>
      <c r="M22" s="30" t="s">
        <v>74</v>
      </c>
      <c r="N22" s="30" t="s">
        <v>105</v>
      </c>
      <c r="O22" s="30">
        <v>1905050</v>
      </c>
      <c r="P22" s="30" t="s">
        <v>105</v>
      </c>
      <c r="Q22" s="30" t="s">
        <v>106</v>
      </c>
      <c r="R22" s="30">
        <v>190505000</v>
      </c>
      <c r="S22" s="30" t="s">
        <v>107</v>
      </c>
      <c r="T22" s="30" t="s">
        <v>32</v>
      </c>
      <c r="U22" s="33">
        <v>4</v>
      </c>
      <c r="V22" s="33">
        <v>1</v>
      </c>
      <c r="W22" s="104" t="s">
        <v>306</v>
      </c>
      <c r="X22" s="99">
        <v>45658</v>
      </c>
      <c r="Y22" s="99">
        <v>46022</v>
      </c>
      <c r="Z22" s="105" t="s">
        <v>191</v>
      </c>
      <c r="AA22" s="70">
        <v>13278000</v>
      </c>
      <c r="AB22" s="64"/>
      <c r="AC22" s="64">
        <v>25800000</v>
      </c>
      <c r="AD22" s="64"/>
      <c r="AE22" s="67"/>
      <c r="AF22" s="70"/>
      <c r="AG22" s="67"/>
      <c r="AH22" s="67"/>
      <c r="AI22" s="67"/>
      <c r="AJ22" s="67"/>
      <c r="AK22" s="67"/>
      <c r="AL22" s="67"/>
      <c r="AM22" s="67"/>
      <c r="AN22" s="106"/>
      <c r="AO22" s="101">
        <f t="shared" si="0"/>
        <v>39078000</v>
      </c>
      <c r="AP22" s="103" t="s">
        <v>305</v>
      </c>
    </row>
    <row r="23" spans="1:42" s="1" customFormat="1" ht="78.75" customHeight="1" x14ac:dyDescent="0.3">
      <c r="A23" s="30" t="s">
        <v>33</v>
      </c>
      <c r="B23" s="30" t="s">
        <v>36</v>
      </c>
      <c r="C23" s="30" t="s">
        <v>53</v>
      </c>
      <c r="D23" s="30" t="s">
        <v>49</v>
      </c>
      <c r="E23" s="30">
        <v>210</v>
      </c>
      <c r="F23" s="30">
        <v>205.68</v>
      </c>
      <c r="G23" s="30">
        <v>205.68</v>
      </c>
      <c r="H23" s="65">
        <v>2024520010072</v>
      </c>
      <c r="I23" s="97" t="s">
        <v>295</v>
      </c>
      <c r="J23" s="30">
        <v>19</v>
      </c>
      <c r="K23" s="30" t="s">
        <v>73</v>
      </c>
      <c r="L23" s="30">
        <v>1905</v>
      </c>
      <c r="M23" s="30" t="s">
        <v>74</v>
      </c>
      <c r="N23" s="30" t="s">
        <v>94</v>
      </c>
      <c r="O23" s="30">
        <v>1905053</v>
      </c>
      <c r="P23" s="30" t="s">
        <v>94</v>
      </c>
      <c r="Q23" s="30" t="s">
        <v>200</v>
      </c>
      <c r="R23" s="30">
        <v>190505300</v>
      </c>
      <c r="S23" s="30" t="s">
        <v>108</v>
      </c>
      <c r="T23" s="30" t="s">
        <v>32</v>
      </c>
      <c r="U23" s="33">
        <v>24</v>
      </c>
      <c r="V23" s="33">
        <v>24</v>
      </c>
      <c r="W23" s="104" t="s">
        <v>347</v>
      </c>
      <c r="X23" s="99">
        <v>45658</v>
      </c>
      <c r="Y23" s="99">
        <v>46022</v>
      </c>
      <c r="Z23" s="105" t="s">
        <v>191</v>
      </c>
      <c r="AA23" s="70">
        <v>18750000</v>
      </c>
      <c r="AB23" s="64"/>
      <c r="AC23" s="64"/>
      <c r="AD23" s="64"/>
      <c r="AE23" s="67"/>
      <c r="AF23" s="67"/>
      <c r="AG23" s="67"/>
      <c r="AH23" s="67"/>
      <c r="AI23" s="67"/>
      <c r="AJ23" s="67"/>
      <c r="AK23" s="67"/>
      <c r="AL23" s="67"/>
      <c r="AM23" s="67"/>
      <c r="AN23" s="67"/>
      <c r="AO23" s="101">
        <f>SUM(AA23:AN23)</f>
        <v>18750000</v>
      </c>
      <c r="AP23" s="67"/>
    </row>
    <row r="24" spans="1:42" s="1" customFormat="1" ht="100.5" customHeight="1" x14ac:dyDescent="0.3">
      <c r="A24" s="30" t="s">
        <v>33</v>
      </c>
      <c r="B24" s="30" t="s">
        <v>36</v>
      </c>
      <c r="C24" s="30" t="s">
        <v>53</v>
      </c>
      <c r="D24" s="30" t="s">
        <v>49</v>
      </c>
      <c r="E24" s="30">
        <v>210</v>
      </c>
      <c r="F24" s="30">
        <v>205.68</v>
      </c>
      <c r="G24" s="30">
        <v>205.68</v>
      </c>
      <c r="H24" s="65">
        <v>2024520010072</v>
      </c>
      <c r="I24" s="97" t="s">
        <v>295</v>
      </c>
      <c r="J24" s="30">
        <v>19</v>
      </c>
      <c r="K24" s="30" t="s">
        <v>73</v>
      </c>
      <c r="L24" s="30">
        <v>1905</v>
      </c>
      <c r="M24" s="30" t="s">
        <v>74</v>
      </c>
      <c r="N24" s="30" t="s">
        <v>109</v>
      </c>
      <c r="O24" s="30">
        <v>1905027</v>
      </c>
      <c r="P24" s="30" t="s">
        <v>109</v>
      </c>
      <c r="Q24" s="30" t="s">
        <v>110</v>
      </c>
      <c r="R24" s="30">
        <v>190502700</v>
      </c>
      <c r="S24" s="30" t="s">
        <v>111</v>
      </c>
      <c r="T24" s="30" t="s">
        <v>32</v>
      </c>
      <c r="U24" s="33">
        <v>16</v>
      </c>
      <c r="V24" s="33">
        <v>4</v>
      </c>
      <c r="W24" s="97" t="s">
        <v>307</v>
      </c>
      <c r="X24" s="99">
        <v>45658</v>
      </c>
      <c r="Y24" s="99">
        <v>46022</v>
      </c>
      <c r="Z24" s="105" t="s">
        <v>191</v>
      </c>
      <c r="AA24" s="70">
        <v>142950372.21000028</v>
      </c>
      <c r="AB24" s="106"/>
      <c r="AC24" s="106">
        <f>351056000+57000000</f>
        <v>408056000</v>
      </c>
      <c r="AD24" s="64"/>
      <c r="AE24" s="67"/>
      <c r="AF24" s="106">
        <v>91600000</v>
      </c>
      <c r="AG24" s="106"/>
      <c r="AH24" s="67"/>
      <c r="AI24" s="67"/>
      <c r="AJ24" s="67"/>
      <c r="AK24" s="67"/>
      <c r="AL24" s="67"/>
      <c r="AM24" s="67"/>
      <c r="AN24" s="106"/>
      <c r="AO24" s="101">
        <f t="shared" si="0"/>
        <v>642606372.21000028</v>
      </c>
      <c r="AP24" s="107" t="s">
        <v>305</v>
      </c>
    </row>
    <row r="25" spans="1:42" s="1" customFormat="1" ht="115.5" customHeight="1" x14ac:dyDescent="0.3">
      <c r="A25" s="30" t="s">
        <v>33</v>
      </c>
      <c r="B25" s="30" t="s">
        <v>37</v>
      </c>
      <c r="C25" s="30" t="s">
        <v>54</v>
      </c>
      <c r="D25" s="30" t="s">
        <v>49</v>
      </c>
      <c r="E25" s="30">
        <v>51.4</v>
      </c>
      <c r="F25" s="30">
        <v>50</v>
      </c>
      <c r="G25" s="30">
        <v>50</v>
      </c>
      <c r="H25" s="42">
        <v>2024520010108</v>
      </c>
      <c r="I25" s="49" t="s">
        <v>242</v>
      </c>
      <c r="J25" s="30">
        <v>19</v>
      </c>
      <c r="K25" s="30" t="s">
        <v>75</v>
      </c>
      <c r="L25" s="30">
        <v>1905</v>
      </c>
      <c r="M25" s="30" t="s">
        <v>76</v>
      </c>
      <c r="N25" s="30" t="s">
        <v>105</v>
      </c>
      <c r="O25" s="30">
        <v>1905050</v>
      </c>
      <c r="P25" s="30" t="s">
        <v>112</v>
      </c>
      <c r="Q25" s="30" t="s">
        <v>243</v>
      </c>
      <c r="R25" s="30" t="s">
        <v>113</v>
      </c>
      <c r="S25" s="30" t="s">
        <v>105</v>
      </c>
      <c r="T25" s="30" t="s">
        <v>32</v>
      </c>
      <c r="U25" s="30">
        <v>24</v>
      </c>
      <c r="V25" s="30">
        <v>24</v>
      </c>
      <c r="W25" s="41" t="s">
        <v>332</v>
      </c>
      <c r="X25" s="41">
        <v>45293</v>
      </c>
      <c r="Y25" s="51">
        <v>46022</v>
      </c>
      <c r="Z25" s="39" t="s">
        <v>183</v>
      </c>
      <c r="AA25" s="37">
        <v>45400000</v>
      </c>
      <c r="AB25" s="64"/>
      <c r="AC25" s="64"/>
      <c r="AD25" s="64"/>
      <c r="AE25" s="67"/>
      <c r="AF25" s="37">
        <v>11300000</v>
      </c>
      <c r="AG25" s="67"/>
      <c r="AH25" s="67"/>
      <c r="AI25" s="67"/>
      <c r="AJ25" s="67"/>
      <c r="AK25" s="67"/>
      <c r="AL25" s="67"/>
      <c r="AM25" s="67"/>
      <c r="AN25" s="37">
        <v>25950000</v>
      </c>
      <c r="AO25" s="37">
        <f>SUBTOTAL(9,AA25:AN25)</f>
        <v>82650000</v>
      </c>
      <c r="AP25" s="67"/>
    </row>
    <row r="26" spans="1:42" s="1" customFormat="1" ht="261.75" customHeight="1" x14ac:dyDescent="0.3">
      <c r="A26" s="30" t="s">
        <v>33</v>
      </c>
      <c r="B26" s="30" t="s">
        <v>37</v>
      </c>
      <c r="C26" s="30" t="s">
        <v>54</v>
      </c>
      <c r="D26" s="30" t="s">
        <v>49</v>
      </c>
      <c r="E26" s="30">
        <v>51.4</v>
      </c>
      <c r="F26" s="30">
        <v>50</v>
      </c>
      <c r="G26" s="30">
        <v>50</v>
      </c>
      <c r="H26" s="42">
        <v>2024520010108</v>
      </c>
      <c r="I26" s="49" t="s">
        <v>242</v>
      </c>
      <c r="J26" s="30">
        <v>19</v>
      </c>
      <c r="K26" s="30" t="s">
        <v>75</v>
      </c>
      <c r="L26" s="30">
        <v>1905</v>
      </c>
      <c r="M26" s="30" t="s">
        <v>76</v>
      </c>
      <c r="N26" s="30" t="s">
        <v>244</v>
      </c>
      <c r="O26" s="30">
        <v>1905023</v>
      </c>
      <c r="P26" s="30" t="s">
        <v>245</v>
      </c>
      <c r="Q26" s="30" t="s">
        <v>114</v>
      </c>
      <c r="R26" s="30">
        <v>190502302</v>
      </c>
      <c r="S26" s="30" t="s">
        <v>246</v>
      </c>
      <c r="T26" s="30" t="s">
        <v>32</v>
      </c>
      <c r="U26" s="30">
        <v>24</v>
      </c>
      <c r="V26" s="30">
        <v>24</v>
      </c>
      <c r="W26" s="31" t="s">
        <v>247</v>
      </c>
      <c r="X26" s="41">
        <v>45325</v>
      </c>
      <c r="Y26" s="51">
        <v>46022</v>
      </c>
      <c r="Z26" s="39" t="s">
        <v>183</v>
      </c>
      <c r="AA26" s="37">
        <v>23500000</v>
      </c>
      <c r="AB26" s="64"/>
      <c r="AC26" s="64"/>
      <c r="AD26" s="64"/>
      <c r="AE26" s="67"/>
      <c r="AF26" s="37">
        <v>17500000</v>
      </c>
      <c r="AG26" s="71"/>
      <c r="AH26" s="67"/>
      <c r="AI26" s="67"/>
      <c r="AJ26" s="67"/>
      <c r="AK26" s="67"/>
      <c r="AL26" s="67"/>
      <c r="AM26" s="67"/>
      <c r="AN26" s="67"/>
      <c r="AO26" s="37">
        <f>AF26+AA26</f>
        <v>41000000</v>
      </c>
      <c r="AP26" s="67"/>
    </row>
    <row r="27" spans="1:42" s="1" customFormat="1" ht="150" customHeight="1" x14ac:dyDescent="0.3">
      <c r="A27" s="30" t="s">
        <v>33</v>
      </c>
      <c r="B27" s="30" t="s">
        <v>37</v>
      </c>
      <c r="C27" s="30" t="s">
        <v>54</v>
      </c>
      <c r="D27" s="30" t="s">
        <v>49</v>
      </c>
      <c r="E27" s="30">
        <v>51.4</v>
      </c>
      <c r="F27" s="30">
        <v>50</v>
      </c>
      <c r="G27" s="30">
        <v>50</v>
      </c>
      <c r="H27" s="42">
        <v>2024520010108</v>
      </c>
      <c r="I27" s="49" t="s">
        <v>242</v>
      </c>
      <c r="J27" s="30">
        <v>19</v>
      </c>
      <c r="K27" s="30" t="s">
        <v>75</v>
      </c>
      <c r="L27" s="30">
        <v>1905</v>
      </c>
      <c r="M27" s="30" t="s">
        <v>76</v>
      </c>
      <c r="N27" s="30" t="s">
        <v>216</v>
      </c>
      <c r="O27" s="30">
        <v>1905054</v>
      </c>
      <c r="P27" s="30" t="s">
        <v>91</v>
      </c>
      <c r="Q27" s="30" t="s">
        <v>116</v>
      </c>
      <c r="R27" s="30">
        <v>190505412</v>
      </c>
      <c r="S27" s="30" t="s">
        <v>210</v>
      </c>
      <c r="T27" s="30" t="s">
        <v>117</v>
      </c>
      <c r="U27" s="33">
        <v>1</v>
      </c>
      <c r="V27" s="33">
        <v>0.25</v>
      </c>
      <c r="W27" s="41" t="s">
        <v>248</v>
      </c>
      <c r="X27" s="41">
        <v>45293</v>
      </c>
      <c r="Y27" s="51">
        <v>46022</v>
      </c>
      <c r="Z27" s="39" t="s">
        <v>183</v>
      </c>
      <c r="AA27" s="37">
        <v>15000000</v>
      </c>
      <c r="AB27" s="64"/>
      <c r="AC27" s="37">
        <v>640815824.52999997</v>
      </c>
      <c r="AD27" s="64"/>
      <c r="AE27" s="67"/>
      <c r="AF27" s="67"/>
      <c r="AG27" s="67"/>
      <c r="AH27" s="67"/>
      <c r="AI27" s="67"/>
      <c r="AJ27" s="67"/>
      <c r="AK27" s="67"/>
      <c r="AL27" s="67"/>
      <c r="AM27" s="67"/>
      <c r="AN27" s="37">
        <v>30000000</v>
      </c>
      <c r="AO27" s="37">
        <f>AN27+AC27+AA27</f>
        <v>685815824.52999997</v>
      </c>
      <c r="AP27" s="67"/>
    </row>
    <row r="28" spans="1:42" s="1" customFormat="1" ht="137.25" customHeight="1" x14ac:dyDescent="0.3">
      <c r="A28" s="30" t="s">
        <v>33</v>
      </c>
      <c r="B28" s="30" t="s">
        <v>35</v>
      </c>
      <c r="C28" s="30" t="s">
        <v>55</v>
      </c>
      <c r="D28" s="30" t="s">
        <v>56</v>
      </c>
      <c r="E28" s="30">
        <v>10.9</v>
      </c>
      <c r="F28" s="30">
        <v>9</v>
      </c>
      <c r="G28" s="30">
        <v>9</v>
      </c>
      <c r="H28" s="42">
        <v>2024520010106</v>
      </c>
      <c r="I28" s="46" t="s">
        <v>274</v>
      </c>
      <c r="J28" s="30">
        <v>19</v>
      </c>
      <c r="K28" s="30" t="s">
        <v>71</v>
      </c>
      <c r="L28" s="30">
        <v>1905</v>
      </c>
      <c r="M28" s="30" t="s">
        <v>72</v>
      </c>
      <c r="N28" s="30" t="s">
        <v>89</v>
      </c>
      <c r="O28" s="30">
        <v>1905031</v>
      </c>
      <c r="P28" s="30" t="s">
        <v>275</v>
      </c>
      <c r="Q28" s="30" t="s">
        <v>118</v>
      </c>
      <c r="R28" s="30">
        <v>190503102</v>
      </c>
      <c r="S28" s="30" t="s">
        <v>276</v>
      </c>
      <c r="T28" s="30" t="s">
        <v>119</v>
      </c>
      <c r="U28" s="34">
        <v>2</v>
      </c>
      <c r="V28" s="34">
        <v>2</v>
      </c>
      <c r="W28" s="52" t="s">
        <v>279</v>
      </c>
      <c r="X28" s="41">
        <v>45658</v>
      </c>
      <c r="Y28" s="41">
        <v>46022</v>
      </c>
      <c r="Z28" s="39" t="s">
        <v>183</v>
      </c>
      <c r="AA28" s="64">
        <v>12500000</v>
      </c>
      <c r="AB28" s="64"/>
      <c r="AC28" s="64"/>
      <c r="AD28" s="64"/>
      <c r="AE28" s="67"/>
      <c r="AF28" s="67"/>
      <c r="AG28" s="67"/>
      <c r="AH28" s="67"/>
      <c r="AI28" s="67"/>
      <c r="AJ28" s="67"/>
      <c r="AK28" s="67"/>
      <c r="AL28" s="67"/>
      <c r="AM28" s="67"/>
      <c r="AN28" s="67"/>
      <c r="AO28" s="82">
        <f t="shared" ref="AO28:AO33" si="1">SUBTOTAL(9,AA28:AN28)</f>
        <v>12500000</v>
      </c>
      <c r="AP28" s="67"/>
    </row>
    <row r="29" spans="1:42" s="1" customFormat="1" ht="87" customHeight="1" x14ac:dyDescent="0.3">
      <c r="A29" s="30" t="s">
        <v>33</v>
      </c>
      <c r="B29" s="30" t="s">
        <v>35</v>
      </c>
      <c r="C29" s="30" t="s">
        <v>55</v>
      </c>
      <c r="D29" s="30" t="s">
        <v>56</v>
      </c>
      <c r="E29" s="30">
        <v>10.9</v>
      </c>
      <c r="F29" s="30">
        <v>9</v>
      </c>
      <c r="G29" s="30">
        <v>9</v>
      </c>
      <c r="H29" s="42">
        <v>2024520010106</v>
      </c>
      <c r="I29" s="46" t="s">
        <v>274</v>
      </c>
      <c r="J29" s="30">
        <v>19</v>
      </c>
      <c r="K29" s="30" t="s">
        <v>71</v>
      </c>
      <c r="L29" s="30">
        <v>1905</v>
      </c>
      <c r="M29" s="30" t="s">
        <v>72</v>
      </c>
      <c r="N29" s="30" t="s">
        <v>121</v>
      </c>
      <c r="O29" s="30">
        <v>1905021</v>
      </c>
      <c r="P29" s="30" t="s">
        <v>280</v>
      </c>
      <c r="Q29" s="30" t="s">
        <v>120</v>
      </c>
      <c r="R29" s="30" t="s">
        <v>281</v>
      </c>
      <c r="S29" s="30" t="s">
        <v>282</v>
      </c>
      <c r="T29" s="30" t="s">
        <v>122</v>
      </c>
      <c r="U29" s="34">
        <v>1</v>
      </c>
      <c r="V29" s="34">
        <v>1</v>
      </c>
      <c r="W29" s="47" t="s">
        <v>283</v>
      </c>
      <c r="X29" s="41">
        <v>45658</v>
      </c>
      <c r="Y29" s="41">
        <v>46022</v>
      </c>
      <c r="Z29" s="39" t="s">
        <v>185</v>
      </c>
      <c r="AA29" s="64">
        <v>23000000</v>
      </c>
      <c r="AB29" s="64"/>
      <c r="AC29" s="64">
        <v>100000000</v>
      </c>
      <c r="AD29" s="64"/>
      <c r="AE29" s="67"/>
      <c r="AF29" s="67"/>
      <c r="AG29" s="67"/>
      <c r="AH29" s="67"/>
      <c r="AI29" s="67"/>
      <c r="AJ29" s="67"/>
      <c r="AK29" s="67"/>
      <c r="AL29" s="67"/>
      <c r="AM29" s="67"/>
      <c r="AN29" s="67"/>
      <c r="AO29" s="82">
        <f t="shared" si="1"/>
        <v>123000000</v>
      </c>
      <c r="AP29" s="67"/>
    </row>
    <row r="30" spans="1:42" s="1" customFormat="1" ht="103.5" customHeight="1" x14ac:dyDescent="0.3">
      <c r="A30" s="30" t="s">
        <v>33</v>
      </c>
      <c r="B30" s="30" t="s">
        <v>35</v>
      </c>
      <c r="C30" s="30" t="s">
        <v>57</v>
      </c>
      <c r="D30" s="30" t="s">
        <v>56</v>
      </c>
      <c r="E30" s="30">
        <v>13.2</v>
      </c>
      <c r="F30" s="30">
        <v>12</v>
      </c>
      <c r="G30" s="30">
        <v>12</v>
      </c>
      <c r="H30" s="42">
        <v>2024520010106</v>
      </c>
      <c r="I30" s="46" t="s">
        <v>274</v>
      </c>
      <c r="J30" s="30">
        <v>19</v>
      </c>
      <c r="K30" s="30" t="s">
        <v>71</v>
      </c>
      <c r="L30" s="30">
        <v>1905</v>
      </c>
      <c r="M30" s="30" t="s">
        <v>72</v>
      </c>
      <c r="N30" s="30" t="s">
        <v>125</v>
      </c>
      <c r="O30" s="30">
        <v>1905022</v>
      </c>
      <c r="P30" s="30" t="s">
        <v>123</v>
      </c>
      <c r="Q30" s="30" t="s">
        <v>124</v>
      </c>
      <c r="R30" s="30">
        <v>190502200</v>
      </c>
      <c r="S30" s="30" t="s">
        <v>125</v>
      </c>
      <c r="T30" s="30" t="s">
        <v>126</v>
      </c>
      <c r="U30" s="34">
        <v>2</v>
      </c>
      <c r="V30" s="34">
        <v>2</v>
      </c>
      <c r="W30" s="47" t="s">
        <v>284</v>
      </c>
      <c r="X30" s="41">
        <v>45658</v>
      </c>
      <c r="Y30" s="41">
        <v>46022</v>
      </c>
      <c r="Z30" s="39" t="s">
        <v>185</v>
      </c>
      <c r="AA30" s="64">
        <v>37000000</v>
      </c>
      <c r="AB30" s="64"/>
      <c r="AC30" s="64"/>
      <c r="AD30" s="64"/>
      <c r="AE30" s="67"/>
      <c r="AF30" s="67"/>
      <c r="AG30" s="67"/>
      <c r="AH30" s="67"/>
      <c r="AI30" s="67"/>
      <c r="AJ30" s="67"/>
      <c r="AK30" s="67"/>
      <c r="AL30" s="67"/>
      <c r="AM30" s="67"/>
      <c r="AN30" s="67"/>
      <c r="AO30" s="82">
        <f t="shared" si="1"/>
        <v>37000000</v>
      </c>
      <c r="AP30" s="67"/>
    </row>
    <row r="31" spans="1:42" s="1" customFormat="1" ht="78" customHeight="1" x14ac:dyDescent="0.3">
      <c r="A31" s="30" t="s">
        <v>33</v>
      </c>
      <c r="B31" s="30" t="s">
        <v>35</v>
      </c>
      <c r="C31" s="30" t="s">
        <v>57</v>
      </c>
      <c r="D31" s="30" t="s">
        <v>56</v>
      </c>
      <c r="E31" s="30">
        <v>13.2</v>
      </c>
      <c r="F31" s="30">
        <v>12</v>
      </c>
      <c r="G31" s="30">
        <v>12</v>
      </c>
      <c r="H31" s="42">
        <v>2024520010106</v>
      </c>
      <c r="I31" s="46" t="s">
        <v>274</v>
      </c>
      <c r="J31" s="30">
        <v>19</v>
      </c>
      <c r="K31" s="30" t="s">
        <v>71</v>
      </c>
      <c r="L31" s="30">
        <v>1905</v>
      </c>
      <c r="M31" s="30" t="s">
        <v>72</v>
      </c>
      <c r="N31" s="30" t="s">
        <v>129</v>
      </c>
      <c r="O31" s="30">
        <v>1905014</v>
      </c>
      <c r="P31" s="30" t="s">
        <v>127</v>
      </c>
      <c r="Q31" s="30" t="s">
        <v>128</v>
      </c>
      <c r="R31" s="30">
        <v>190501400</v>
      </c>
      <c r="S31" s="30" t="s">
        <v>129</v>
      </c>
      <c r="T31" s="30" t="s">
        <v>126</v>
      </c>
      <c r="U31" s="34">
        <v>1</v>
      </c>
      <c r="V31" s="33">
        <v>0.25</v>
      </c>
      <c r="W31" s="47" t="s">
        <v>285</v>
      </c>
      <c r="X31" s="41">
        <v>45658</v>
      </c>
      <c r="Y31" s="41">
        <v>46022</v>
      </c>
      <c r="Z31" s="39" t="s">
        <v>185</v>
      </c>
      <c r="AA31" s="64">
        <v>30000000</v>
      </c>
      <c r="AB31" s="64"/>
      <c r="AC31" s="64"/>
      <c r="AD31" s="64"/>
      <c r="AE31" s="67"/>
      <c r="AF31" s="67"/>
      <c r="AG31" s="67"/>
      <c r="AH31" s="67"/>
      <c r="AI31" s="67"/>
      <c r="AJ31" s="67"/>
      <c r="AK31" s="67"/>
      <c r="AL31" s="67"/>
      <c r="AM31" s="67"/>
      <c r="AN31" s="67"/>
      <c r="AO31" s="82">
        <f t="shared" si="1"/>
        <v>30000000</v>
      </c>
      <c r="AP31" s="67"/>
    </row>
    <row r="32" spans="1:42" s="1" customFormat="1" ht="78.75" customHeight="1" x14ac:dyDescent="0.3">
      <c r="A32" s="30" t="s">
        <v>33</v>
      </c>
      <c r="B32" s="30" t="s">
        <v>35</v>
      </c>
      <c r="C32" s="30" t="s">
        <v>57</v>
      </c>
      <c r="D32" s="30" t="s">
        <v>56</v>
      </c>
      <c r="E32" s="30">
        <v>13.2</v>
      </c>
      <c r="F32" s="30">
        <v>12</v>
      </c>
      <c r="G32" s="30">
        <v>12</v>
      </c>
      <c r="H32" s="42">
        <v>2024520010106</v>
      </c>
      <c r="I32" s="46" t="s">
        <v>274</v>
      </c>
      <c r="J32" s="30">
        <v>19</v>
      </c>
      <c r="K32" s="30" t="s">
        <v>71</v>
      </c>
      <c r="L32" s="30">
        <v>1905</v>
      </c>
      <c r="M32" s="30" t="s">
        <v>72</v>
      </c>
      <c r="N32" s="30" t="s">
        <v>217</v>
      </c>
      <c r="O32" s="30">
        <v>1905020</v>
      </c>
      <c r="P32" s="30" t="s">
        <v>130</v>
      </c>
      <c r="Q32" s="30" t="s">
        <v>131</v>
      </c>
      <c r="R32" s="30">
        <v>190502002</v>
      </c>
      <c r="S32" s="30" t="s">
        <v>132</v>
      </c>
      <c r="T32" s="30" t="s">
        <v>126</v>
      </c>
      <c r="U32" s="34">
        <v>4</v>
      </c>
      <c r="V32" s="34">
        <v>1</v>
      </c>
      <c r="W32" s="53" t="s">
        <v>286</v>
      </c>
      <c r="X32" s="41">
        <v>45658</v>
      </c>
      <c r="Y32" s="41">
        <v>46022</v>
      </c>
      <c r="Z32" s="39" t="s">
        <v>185</v>
      </c>
      <c r="AA32" s="64"/>
      <c r="AB32" s="64"/>
      <c r="AC32" s="64">
        <v>200000000</v>
      </c>
      <c r="AD32" s="64"/>
      <c r="AE32" s="67"/>
      <c r="AF32" s="67"/>
      <c r="AG32" s="67"/>
      <c r="AH32" s="67"/>
      <c r="AI32" s="67"/>
      <c r="AJ32" s="67"/>
      <c r="AK32" s="67"/>
      <c r="AL32" s="67"/>
      <c r="AM32" s="67"/>
      <c r="AN32" s="67"/>
      <c r="AO32" s="82">
        <f t="shared" si="1"/>
        <v>200000000</v>
      </c>
      <c r="AP32" s="67"/>
    </row>
    <row r="33" spans="1:42" s="1" customFormat="1" ht="66" customHeight="1" x14ac:dyDescent="0.3">
      <c r="A33" s="30" t="s">
        <v>33</v>
      </c>
      <c r="B33" s="30" t="s">
        <v>35</v>
      </c>
      <c r="C33" s="30" t="s">
        <v>57</v>
      </c>
      <c r="D33" s="30" t="s">
        <v>56</v>
      </c>
      <c r="E33" s="30">
        <v>13.2</v>
      </c>
      <c r="F33" s="30">
        <v>12</v>
      </c>
      <c r="G33" s="30">
        <v>12</v>
      </c>
      <c r="H33" s="42">
        <v>2024520010106</v>
      </c>
      <c r="I33" s="46" t="s">
        <v>274</v>
      </c>
      <c r="J33" s="30">
        <v>19</v>
      </c>
      <c r="K33" s="30" t="s">
        <v>71</v>
      </c>
      <c r="L33" s="30">
        <v>1905</v>
      </c>
      <c r="M33" s="30" t="s">
        <v>72</v>
      </c>
      <c r="N33" s="30" t="s">
        <v>189</v>
      </c>
      <c r="O33" s="30">
        <v>1905054</v>
      </c>
      <c r="P33" s="30" t="s">
        <v>91</v>
      </c>
      <c r="Q33" s="30" t="s">
        <v>188</v>
      </c>
      <c r="R33" s="30">
        <v>190505400</v>
      </c>
      <c r="S33" s="30" t="s">
        <v>152</v>
      </c>
      <c r="T33" s="30" t="s">
        <v>126</v>
      </c>
      <c r="U33" s="34">
        <v>1</v>
      </c>
      <c r="V33" s="33">
        <v>0.25</v>
      </c>
      <c r="W33" s="47" t="s">
        <v>287</v>
      </c>
      <c r="X33" s="41">
        <v>45658</v>
      </c>
      <c r="Y33" s="41">
        <v>46022</v>
      </c>
      <c r="Z33" s="39" t="s">
        <v>185</v>
      </c>
      <c r="AA33" s="64"/>
      <c r="AB33" s="64"/>
      <c r="AC33" s="64">
        <v>200000000</v>
      </c>
      <c r="AD33" s="64"/>
      <c r="AE33" s="67"/>
      <c r="AF33" s="67"/>
      <c r="AG33" s="67"/>
      <c r="AH33" s="67"/>
      <c r="AI33" s="67"/>
      <c r="AJ33" s="67"/>
      <c r="AK33" s="67"/>
      <c r="AL33" s="67"/>
      <c r="AM33" s="67"/>
      <c r="AN33" s="67"/>
      <c r="AO33" s="82">
        <f t="shared" si="1"/>
        <v>200000000</v>
      </c>
      <c r="AP33" s="67"/>
    </row>
    <row r="34" spans="1:42" s="1" customFormat="1" ht="143.25" customHeight="1" x14ac:dyDescent="0.3">
      <c r="A34" s="30" t="s">
        <v>33</v>
      </c>
      <c r="B34" s="30" t="s">
        <v>37</v>
      </c>
      <c r="C34" s="30" t="s">
        <v>58</v>
      </c>
      <c r="D34" s="30" t="s">
        <v>31</v>
      </c>
      <c r="E34" s="30">
        <v>13.3</v>
      </c>
      <c r="F34" s="30">
        <v>11.9</v>
      </c>
      <c r="G34" s="30">
        <v>11.9</v>
      </c>
      <c r="H34" s="42">
        <v>2024520010108</v>
      </c>
      <c r="I34" s="49" t="s">
        <v>242</v>
      </c>
      <c r="J34" s="30">
        <v>19</v>
      </c>
      <c r="K34" s="30" t="s">
        <v>75</v>
      </c>
      <c r="L34" s="30">
        <v>1905</v>
      </c>
      <c r="M34" s="30" t="s">
        <v>76</v>
      </c>
      <c r="N34" s="30" t="s">
        <v>121</v>
      </c>
      <c r="O34" s="30">
        <v>1905021</v>
      </c>
      <c r="P34" s="30" t="s">
        <v>87</v>
      </c>
      <c r="Q34" s="30" t="s">
        <v>133</v>
      </c>
      <c r="R34" s="30" t="s">
        <v>211</v>
      </c>
      <c r="S34" s="30" t="s">
        <v>121</v>
      </c>
      <c r="T34" s="30" t="s">
        <v>134</v>
      </c>
      <c r="U34" s="33">
        <v>1</v>
      </c>
      <c r="V34" s="33">
        <v>0.25</v>
      </c>
      <c r="W34" s="41" t="s">
        <v>249</v>
      </c>
      <c r="X34" s="41">
        <v>45325</v>
      </c>
      <c r="Y34" s="51">
        <v>46022</v>
      </c>
      <c r="Z34" s="39" t="s">
        <v>183</v>
      </c>
      <c r="AA34" s="37">
        <v>228400000</v>
      </c>
      <c r="AB34" s="72"/>
      <c r="AC34" s="72"/>
      <c r="AD34" s="72"/>
      <c r="AE34" s="67"/>
      <c r="AF34" s="37">
        <v>146400000</v>
      </c>
      <c r="AG34" s="73"/>
      <c r="AH34" s="74"/>
      <c r="AI34" s="67"/>
      <c r="AJ34" s="67"/>
      <c r="AK34" s="67"/>
      <c r="AL34" s="67"/>
      <c r="AM34" s="67"/>
      <c r="AN34" s="37">
        <v>78667827.450000003</v>
      </c>
      <c r="AO34" s="37">
        <f>AN34+AF34+AA34</f>
        <v>453467827.44999999</v>
      </c>
      <c r="AP34" s="67"/>
    </row>
    <row r="35" spans="1:42" s="1" customFormat="1" ht="144" customHeight="1" x14ac:dyDescent="0.3">
      <c r="A35" s="30" t="s">
        <v>33</v>
      </c>
      <c r="B35" s="30" t="s">
        <v>37</v>
      </c>
      <c r="C35" s="30" t="s">
        <v>58</v>
      </c>
      <c r="D35" s="30" t="s">
        <v>31</v>
      </c>
      <c r="E35" s="30">
        <v>13.3</v>
      </c>
      <c r="F35" s="30">
        <v>11.9</v>
      </c>
      <c r="G35" s="30">
        <v>11.9</v>
      </c>
      <c r="H35" s="42">
        <v>2024520010108</v>
      </c>
      <c r="I35" s="49" t="s">
        <v>242</v>
      </c>
      <c r="J35" s="30">
        <v>19</v>
      </c>
      <c r="K35" s="30" t="s">
        <v>75</v>
      </c>
      <c r="L35" s="30">
        <v>1905</v>
      </c>
      <c r="M35" s="30" t="s">
        <v>76</v>
      </c>
      <c r="N35" s="30" t="s">
        <v>93</v>
      </c>
      <c r="O35" s="30">
        <v>1905049</v>
      </c>
      <c r="P35" s="30" t="s">
        <v>250</v>
      </c>
      <c r="Q35" s="30" t="s">
        <v>135</v>
      </c>
      <c r="R35" s="30">
        <v>190504900</v>
      </c>
      <c r="S35" s="30" t="s">
        <v>251</v>
      </c>
      <c r="T35" s="30" t="s">
        <v>134</v>
      </c>
      <c r="U35" s="34">
        <v>1</v>
      </c>
      <c r="V35" s="33">
        <v>0.25</v>
      </c>
      <c r="W35" s="41" t="s">
        <v>252</v>
      </c>
      <c r="X35" s="41">
        <v>45325</v>
      </c>
      <c r="Y35" s="51">
        <v>46022</v>
      </c>
      <c r="Z35" s="39" t="s">
        <v>183</v>
      </c>
      <c r="AA35" s="37"/>
      <c r="AB35" s="64"/>
      <c r="AC35" s="64"/>
      <c r="AD35" s="64"/>
      <c r="AE35" s="67"/>
      <c r="AF35" s="37">
        <v>30000000</v>
      </c>
      <c r="AG35" s="67"/>
      <c r="AH35" s="67"/>
      <c r="AI35" s="67"/>
      <c r="AJ35" s="67"/>
      <c r="AK35" s="67"/>
      <c r="AL35" s="67"/>
      <c r="AM35" s="67"/>
      <c r="AN35" s="75"/>
      <c r="AO35" s="37">
        <f>AF35</f>
        <v>30000000</v>
      </c>
      <c r="AP35" s="67"/>
    </row>
    <row r="36" spans="1:42" s="1" customFormat="1" ht="138" x14ac:dyDescent="0.3">
      <c r="A36" s="30" t="s">
        <v>33</v>
      </c>
      <c r="B36" s="30" t="s">
        <v>37</v>
      </c>
      <c r="C36" s="30" t="s">
        <v>59</v>
      </c>
      <c r="D36" s="30" t="s">
        <v>60</v>
      </c>
      <c r="E36" s="30">
        <v>0</v>
      </c>
      <c r="F36" s="30">
        <v>0</v>
      </c>
      <c r="G36" s="30">
        <v>0</v>
      </c>
      <c r="H36" s="42">
        <v>2024520010108</v>
      </c>
      <c r="I36" s="49" t="s">
        <v>242</v>
      </c>
      <c r="J36" s="30">
        <v>19</v>
      </c>
      <c r="K36" s="30" t="s">
        <v>75</v>
      </c>
      <c r="L36" s="30">
        <v>1905</v>
      </c>
      <c r="M36" s="30" t="s">
        <v>76</v>
      </c>
      <c r="N36" s="30" t="s">
        <v>105</v>
      </c>
      <c r="O36" s="30">
        <v>1905050</v>
      </c>
      <c r="P36" s="30" t="s">
        <v>112</v>
      </c>
      <c r="Q36" s="30" t="s">
        <v>136</v>
      </c>
      <c r="R36" s="30">
        <v>190505000</v>
      </c>
      <c r="S36" s="30" t="s">
        <v>105</v>
      </c>
      <c r="T36" s="30" t="s">
        <v>32</v>
      </c>
      <c r="U36" s="30">
        <v>24</v>
      </c>
      <c r="V36" s="30">
        <v>24</v>
      </c>
      <c r="W36" s="47" t="s">
        <v>253</v>
      </c>
      <c r="X36" s="41">
        <v>45293</v>
      </c>
      <c r="Y36" s="51">
        <v>46022</v>
      </c>
      <c r="Z36" s="39" t="s">
        <v>183</v>
      </c>
      <c r="AA36" s="37"/>
      <c r="AB36" s="64"/>
      <c r="AC36" s="64"/>
      <c r="AD36" s="64"/>
      <c r="AE36" s="67"/>
      <c r="AF36" s="37">
        <v>9000000</v>
      </c>
      <c r="AG36" s="74"/>
      <c r="AH36" s="73"/>
      <c r="AI36" s="67"/>
      <c r="AJ36" s="67"/>
      <c r="AK36" s="67"/>
      <c r="AL36" s="67"/>
      <c r="AM36" s="67"/>
      <c r="AN36" s="75"/>
      <c r="AO36" s="37">
        <f>AF36</f>
        <v>9000000</v>
      </c>
      <c r="AP36" s="67"/>
    </row>
    <row r="37" spans="1:42" s="1" customFormat="1" ht="138" x14ac:dyDescent="0.3">
      <c r="A37" s="30" t="s">
        <v>33</v>
      </c>
      <c r="B37" s="30" t="s">
        <v>37</v>
      </c>
      <c r="C37" s="30" t="s">
        <v>59</v>
      </c>
      <c r="D37" s="30" t="s">
        <v>60</v>
      </c>
      <c r="E37" s="30">
        <v>0</v>
      </c>
      <c r="F37" s="30">
        <v>0</v>
      </c>
      <c r="G37" s="30">
        <v>0</v>
      </c>
      <c r="H37" s="42">
        <v>2024520010108</v>
      </c>
      <c r="I37" s="49" t="s">
        <v>242</v>
      </c>
      <c r="J37" s="30">
        <v>19</v>
      </c>
      <c r="K37" s="30" t="s">
        <v>75</v>
      </c>
      <c r="L37" s="30">
        <v>1905</v>
      </c>
      <c r="M37" s="30" t="s">
        <v>76</v>
      </c>
      <c r="N37" s="30" t="s">
        <v>96</v>
      </c>
      <c r="O37" s="30">
        <v>1905015</v>
      </c>
      <c r="P37" s="30" t="s">
        <v>159</v>
      </c>
      <c r="Q37" s="30" t="s">
        <v>137</v>
      </c>
      <c r="R37" s="30">
        <v>190501500</v>
      </c>
      <c r="S37" s="30" t="s">
        <v>254</v>
      </c>
      <c r="T37" s="30" t="s">
        <v>32</v>
      </c>
      <c r="U37" s="34">
        <v>16</v>
      </c>
      <c r="V37" s="34">
        <v>4</v>
      </c>
      <c r="W37" s="41" t="s">
        <v>255</v>
      </c>
      <c r="X37" s="41">
        <v>45325</v>
      </c>
      <c r="Y37" s="51">
        <v>46022</v>
      </c>
      <c r="Z37" s="39" t="s">
        <v>183</v>
      </c>
      <c r="AA37" s="37">
        <v>8000000</v>
      </c>
      <c r="AB37" s="64"/>
      <c r="AC37" s="64"/>
      <c r="AD37" s="64"/>
      <c r="AE37" s="67"/>
      <c r="AF37" s="37">
        <v>2000000</v>
      </c>
      <c r="AG37" s="67"/>
      <c r="AH37" s="67"/>
      <c r="AI37" s="67"/>
      <c r="AJ37" s="67"/>
      <c r="AK37" s="67"/>
      <c r="AL37" s="67"/>
      <c r="AM37" s="67"/>
      <c r="AN37" s="75"/>
      <c r="AO37" s="37">
        <f>AF37+AA37</f>
        <v>10000000</v>
      </c>
      <c r="AP37" s="67"/>
    </row>
    <row r="38" spans="1:42" s="1" customFormat="1" ht="138" x14ac:dyDescent="0.3">
      <c r="A38" s="30" t="s">
        <v>33</v>
      </c>
      <c r="B38" s="30" t="s">
        <v>37</v>
      </c>
      <c r="C38" s="30" t="s">
        <v>59</v>
      </c>
      <c r="D38" s="30" t="s">
        <v>60</v>
      </c>
      <c r="E38" s="30">
        <v>0</v>
      </c>
      <c r="F38" s="30">
        <v>0</v>
      </c>
      <c r="G38" s="30">
        <v>0</v>
      </c>
      <c r="H38" s="42">
        <v>2024520010108</v>
      </c>
      <c r="I38" s="49" t="s">
        <v>242</v>
      </c>
      <c r="J38" s="30">
        <v>19</v>
      </c>
      <c r="K38" s="30" t="s">
        <v>75</v>
      </c>
      <c r="L38" s="30">
        <v>1905</v>
      </c>
      <c r="M38" s="30" t="s">
        <v>76</v>
      </c>
      <c r="N38" s="30" t="s">
        <v>149</v>
      </c>
      <c r="O38" s="30">
        <v>1905014</v>
      </c>
      <c r="P38" s="30" t="s">
        <v>127</v>
      </c>
      <c r="Q38" s="30" t="s">
        <v>138</v>
      </c>
      <c r="R38" s="30">
        <v>190501400</v>
      </c>
      <c r="S38" s="30" t="s">
        <v>149</v>
      </c>
      <c r="T38" s="30" t="s">
        <v>32</v>
      </c>
      <c r="U38" s="34">
        <v>1</v>
      </c>
      <c r="V38" s="33">
        <v>0.25</v>
      </c>
      <c r="W38" s="41" t="s">
        <v>256</v>
      </c>
      <c r="X38" s="41">
        <v>45293</v>
      </c>
      <c r="Y38" s="51">
        <v>46022</v>
      </c>
      <c r="Z38" s="39" t="s">
        <v>183</v>
      </c>
      <c r="AA38" s="37">
        <v>29000000</v>
      </c>
      <c r="AB38" s="64"/>
      <c r="AC38" s="64"/>
      <c r="AD38" s="64"/>
      <c r="AE38" s="67"/>
      <c r="AF38" s="67"/>
      <c r="AG38" s="67"/>
      <c r="AH38" s="67"/>
      <c r="AI38" s="67"/>
      <c r="AJ38" s="67"/>
      <c r="AK38" s="67"/>
      <c r="AL38" s="67"/>
      <c r="AM38" s="67"/>
      <c r="AN38" s="67"/>
      <c r="AO38" s="37">
        <f>AA38</f>
        <v>29000000</v>
      </c>
      <c r="AP38" s="67"/>
    </row>
    <row r="39" spans="1:42" s="1" customFormat="1" ht="138" x14ac:dyDescent="0.3">
      <c r="A39" s="30" t="s">
        <v>33</v>
      </c>
      <c r="B39" s="30" t="s">
        <v>37</v>
      </c>
      <c r="C39" s="30" t="s">
        <v>59</v>
      </c>
      <c r="D39" s="30" t="s">
        <v>60</v>
      </c>
      <c r="E39" s="30">
        <v>0</v>
      </c>
      <c r="F39" s="30">
        <v>0</v>
      </c>
      <c r="G39" s="30">
        <v>0</v>
      </c>
      <c r="H39" s="42">
        <v>2024520010108</v>
      </c>
      <c r="I39" s="49" t="s">
        <v>242</v>
      </c>
      <c r="J39" s="30">
        <v>19</v>
      </c>
      <c r="K39" s="30" t="s">
        <v>75</v>
      </c>
      <c r="L39" s="30">
        <v>1905</v>
      </c>
      <c r="M39" s="30" t="s">
        <v>76</v>
      </c>
      <c r="N39" s="30" t="s">
        <v>96</v>
      </c>
      <c r="O39" s="30">
        <v>1905053</v>
      </c>
      <c r="P39" s="30" t="s">
        <v>94</v>
      </c>
      <c r="Q39" s="30" t="s">
        <v>139</v>
      </c>
      <c r="R39" s="30">
        <v>190505300</v>
      </c>
      <c r="S39" s="30" t="s">
        <v>96</v>
      </c>
      <c r="T39" s="30" t="s">
        <v>32</v>
      </c>
      <c r="U39" s="34">
        <v>8</v>
      </c>
      <c r="V39" s="34">
        <v>1</v>
      </c>
      <c r="W39" s="41" t="s">
        <v>257</v>
      </c>
      <c r="X39" s="41">
        <v>45325</v>
      </c>
      <c r="Y39" s="51">
        <v>46022</v>
      </c>
      <c r="Z39" s="39" t="s">
        <v>183</v>
      </c>
      <c r="AA39" s="37"/>
      <c r="AB39" s="64"/>
      <c r="AC39" s="64"/>
      <c r="AD39" s="64"/>
      <c r="AE39" s="67"/>
      <c r="AF39" s="37">
        <v>45500000</v>
      </c>
      <c r="AG39" s="67"/>
      <c r="AH39" s="67"/>
      <c r="AI39" s="67"/>
      <c r="AJ39" s="67"/>
      <c r="AK39" s="67"/>
      <c r="AL39" s="67"/>
      <c r="AM39" s="67"/>
      <c r="AN39" s="75"/>
      <c r="AO39" s="37">
        <f>AF39</f>
        <v>45500000</v>
      </c>
      <c r="AP39" s="67"/>
    </row>
    <row r="40" spans="1:42" s="1" customFormat="1" ht="246" customHeight="1" x14ac:dyDescent="0.3">
      <c r="A40" s="30" t="s">
        <v>33</v>
      </c>
      <c r="B40" s="30" t="s">
        <v>38</v>
      </c>
      <c r="C40" s="30" t="s">
        <v>61</v>
      </c>
      <c r="D40" s="30" t="s">
        <v>62</v>
      </c>
      <c r="E40" s="30">
        <v>93.65</v>
      </c>
      <c r="F40" s="30">
        <v>96</v>
      </c>
      <c r="G40" s="30">
        <v>94.5</v>
      </c>
      <c r="H40" s="42">
        <v>2024520010053</v>
      </c>
      <c r="I40" s="30" t="s">
        <v>324</v>
      </c>
      <c r="J40" s="30">
        <v>19</v>
      </c>
      <c r="K40" s="30" t="s">
        <v>77</v>
      </c>
      <c r="L40" s="30">
        <v>1906</v>
      </c>
      <c r="M40" s="30" t="s">
        <v>78</v>
      </c>
      <c r="N40" s="30" t="s">
        <v>96</v>
      </c>
      <c r="O40" s="30">
        <v>1906040</v>
      </c>
      <c r="P40" s="30" t="s">
        <v>94</v>
      </c>
      <c r="Q40" s="30" t="s">
        <v>147</v>
      </c>
      <c r="R40" s="30">
        <v>190604000</v>
      </c>
      <c r="S40" s="30" t="s">
        <v>96</v>
      </c>
      <c r="T40" s="30" t="s">
        <v>126</v>
      </c>
      <c r="U40" s="33">
        <v>120</v>
      </c>
      <c r="V40" s="33">
        <v>30</v>
      </c>
      <c r="W40" s="38" t="s">
        <v>325</v>
      </c>
      <c r="X40" s="41">
        <v>45659</v>
      </c>
      <c r="Y40" s="41">
        <v>46022</v>
      </c>
      <c r="Z40" s="39" t="s">
        <v>318</v>
      </c>
      <c r="AA40" s="76">
        <v>110200000</v>
      </c>
      <c r="AB40" s="77"/>
      <c r="AC40" s="77"/>
      <c r="AD40" s="77"/>
      <c r="AE40" s="78"/>
      <c r="AF40" s="78"/>
      <c r="AG40" s="78"/>
      <c r="AH40" s="78"/>
      <c r="AI40" s="78"/>
      <c r="AJ40" s="78"/>
      <c r="AK40" s="78"/>
      <c r="AL40" s="78"/>
      <c r="AM40" s="78"/>
      <c r="AN40" s="78"/>
      <c r="AO40" s="79">
        <f>AA40</f>
        <v>110200000</v>
      </c>
      <c r="AP40" s="78"/>
    </row>
    <row r="41" spans="1:42" s="1" customFormat="1" ht="120.75" x14ac:dyDescent="0.3">
      <c r="A41" s="30" t="s">
        <v>33</v>
      </c>
      <c r="B41" s="30" t="s">
        <v>38</v>
      </c>
      <c r="C41" s="30" t="s">
        <v>61</v>
      </c>
      <c r="D41" s="30" t="s">
        <v>62</v>
      </c>
      <c r="E41" s="30">
        <v>93.65</v>
      </c>
      <c r="F41" s="30">
        <v>96</v>
      </c>
      <c r="G41" s="30">
        <v>94.5</v>
      </c>
      <c r="H41" s="42">
        <v>2024520010053</v>
      </c>
      <c r="I41" s="30" t="s">
        <v>324</v>
      </c>
      <c r="J41" s="30">
        <v>19</v>
      </c>
      <c r="K41" s="30" t="s">
        <v>77</v>
      </c>
      <c r="L41" s="30">
        <v>1906</v>
      </c>
      <c r="M41" s="30" t="s">
        <v>78</v>
      </c>
      <c r="N41" s="30" t="s">
        <v>326</v>
      </c>
      <c r="O41" s="30">
        <v>1906038</v>
      </c>
      <c r="P41" s="30" t="s">
        <v>327</v>
      </c>
      <c r="Q41" s="30" t="s">
        <v>146</v>
      </c>
      <c r="R41" s="30">
        <v>190603800</v>
      </c>
      <c r="S41" s="30" t="s">
        <v>326</v>
      </c>
      <c r="T41" s="30" t="s">
        <v>126</v>
      </c>
      <c r="U41" s="33">
        <v>40</v>
      </c>
      <c r="V41" s="33">
        <v>10</v>
      </c>
      <c r="W41" s="38" t="s">
        <v>328</v>
      </c>
      <c r="X41" s="41">
        <v>45672</v>
      </c>
      <c r="Y41" s="41">
        <v>46022</v>
      </c>
      <c r="Z41" s="39" t="s">
        <v>318</v>
      </c>
      <c r="AA41" s="76">
        <v>92800000</v>
      </c>
      <c r="AB41" s="76"/>
      <c r="AC41" s="76"/>
      <c r="AD41" s="76"/>
      <c r="AE41" s="80"/>
      <c r="AF41" s="80"/>
      <c r="AG41" s="80"/>
      <c r="AH41" s="80"/>
      <c r="AI41" s="80"/>
      <c r="AJ41" s="80"/>
      <c r="AK41" s="80"/>
      <c r="AL41" s="80"/>
      <c r="AM41" s="80"/>
      <c r="AN41" s="80"/>
      <c r="AO41" s="79">
        <f>AA41</f>
        <v>92800000</v>
      </c>
      <c r="AP41" s="80"/>
    </row>
    <row r="42" spans="1:42" s="1" customFormat="1" ht="103.5" x14ac:dyDescent="0.3">
      <c r="A42" s="30" t="s">
        <v>33</v>
      </c>
      <c r="B42" s="30" t="s">
        <v>38</v>
      </c>
      <c r="C42" s="30" t="s">
        <v>61</v>
      </c>
      <c r="D42" s="30" t="s">
        <v>62</v>
      </c>
      <c r="E42" s="30">
        <v>93.65</v>
      </c>
      <c r="F42" s="30">
        <v>96</v>
      </c>
      <c r="G42" s="30">
        <v>94.5</v>
      </c>
      <c r="H42" s="42">
        <v>2024520010053</v>
      </c>
      <c r="I42" s="30" t="s">
        <v>324</v>
      </c>
      <c r="J42" s="30">
        <v>19</v>
      </c>
      <c r="K42" s="30" t="s">
        <v>77</v>
      </c>
      <c r="L42" s="30">
        <v>1906</v>
      </c>
      <c r="M42" s="30" t="s">
        <v>78</v>
      </c>
      <c r="N42" s="30" t="s">
        <v>145</v>
      </c>
      <c r="O42" s="30">
        <v>1906032</v>
      </c>
      <c r="P42" s="30" t="s">
        <v>143</v>
      </c>
      <c r="Q42" s="30" t="s">
        <v>144</v>
      </c>
      <c r="R42" s="30">
        <v>190603200</v>
      </c>
      <c r="S42" s="30" t="s">
        <v>145</v>
      </c>
      <c r="T42" s="30" t="s">
        <v>32</v>
      </c>
      <c r="U42" s="33">
        <v>177219</v>
      </c>
      <c r="V42" s="33">
        <v>177219</v>
      </c>
      <c r="W42" s="38" t="s">
        <v>329</v>
      </c>
      <c r="X42" s="41">
        <v>45659</v>
      </c>
      <c r="Y42" s="41">
        <v>46022</v>
      </c>
      <c r="Z42" s="39" t="s">
        <v>318</v>
      </c>
      <c r="AA42" s="76">
        <v>31900000</v>
      </c>
      <c r="AB42" s="77"/>
      <c r="AC42" s="77"/>
      <c r="AD42" s="77"/>
      <c r="AE42" s="78"/>
      <c r="AF42" s="78"/>
      <c r="AG42" s="78"/>
      <c r="AH42" s="78"/>
      <c r="AI42" s="78"/>
      <c r="AJ42" s="78"/>
      <c r="AK42" s="78"/>
      <c r="AL42" s="78"/>
      <c r="AM42" s="78"/>
      <c r="AN42" s="78"/>
      <c r="AO42" s="79">
        <f>AA42</f>
        <v>31900000</v>
      </c>
      <c r="AP42" s="78"/>
    </row>
    <row r="43" spans="1:42" s="1" customFormat="1" ht="241.5" x14ac:dyDescent="0.3">
      <c r="A43" s="30" t="s">
        <v>33</v>
      </c>
      <c r="B43" s="30" t="s">
        <v>38</v>
      </c>
      <c r="C43" s="30" t="s">
        <v>61</v>
      </c>
      <c r="D43" s="30" t="s">
        <v>62</v>
      </c>
      <c r="E43" s="30">
        <v>93.65</v>
      </c>
      <c r="F43" s="30">
        <v>96</v>
      </c>
      <c r="G43" s="30">
        <v>94.5</v>
      </c>
      <c r="H43" s="42">
        <v>2024520010053</v>
      </c>
      <c r="I43" s="30" t="s">
        <v>324</v>
      </c>
      <c r="J43" s="30">
        <v>19</v>
      </c>
      <c r="K43" s="30" t="s">
        <v>77</v>
      </c>
      <c r="L43" s="30">
        <v>1906</v>
      </c>
      <c r="M43" s="30" t="s">
        <v>78</v>
      </c>
      <c r="N43" s="30" t="s">
        <v>142</v>
      </c>
      <c r="O43" s="30">
        <v>1906044</v>
      </c>
      <c r="P43" s="30" t="s">
        <v>140</v>
      </c>
      <c r="Q43" s="30" t="s">
        <v>141</v>
      </c>
      <c r="R43" s="30">
        <v>190604400</v>
      </c>
      <c r="S43" s="30" t="s">
        <v>142</v>
      </c>
      <c r="T43" s="30" t="s">
        <v>32</v>
      </c>
      <c r="U43" s="33">
        <v>243936</v>
      </c>
      <c r="V43" s="33">
        <v>241546</v>
      </c>
      <c r="W43" s="38" t="s">
        <v>330</v>
      </c>
      <c r="X43" s="41">
        <v>45659</v>
      </c>
      <c r="Y43" s="41">
        <v>46022</v>
      </c>
      <c r="Z43" s="39" t="s">
        <v>318</v>
      </c>
      <c r="AA43" s="76">
        <f>25000000+25000000+18700000</f>
        <v>68700000</v>
      </c>
      <c r="AB43" s="77"/>
      <c r="AC43" s="76">
        <v>129194833000</v>
      </c>
      <c r="AD43" s="77"/>
      <c r="AE43" s="78"/>
      <c r="AF43" s="78"/>
      <c r="AG43" s="78"/>
      <c r="AH43" s="78"/>
      <c r="AI43" s="78"/>
      <c r="AJ43" s="78"/>
      <c r="AK43" s="76">
        <v>15261983000</v>
      </c>
      <c r="AL43" s="76">
        <f>259248205548+1041157452+4442845000</f>
        <v>264732208000</v>
      </c>
      <c r="AM43" s="77"/>
      <c r="AN43" s="78"/>
      <c r="AO43" s="81">
        <f>AA43+AC43+AK43+AL43</f>
        <v>409257724000</v>
      </c>
      <c r="AP43" s="78"/>
    </row>
    <row r="44" spans="1:42" s="1" customFormat="1" ht="155.25" x14ac:dyDescent="0.3">
      <c r="A44" s="30" t="s">
        <v>33</v>
      </c>
      <c r="B44" s="30" t="s">
        <v>38</v>
      </c>
      <c r="C44" s="30" t="s">
        <v>61</v>
      </c>
      <c r="D44" s="30" t="s">
        <v>62</v>
      </c>
      <c r="E44" s="30">
        <v>93.65</v>
      </c>
      <c r="F44" s="30">
        <v>96</v>
      </c>
      <c r="G44" s="30">
        <v>94.5</v>
      </c>
      <c r="H44" s="65">
        <v>2024520010053</v>
      </c>
      <c r="I44" s="30" t="s">
        <v>324</v>
      </c>
      <c r="J44" s="30">
        <v>19</v>
      </c>
      <c r="K44" s="30" t="s">
        <v>77</v>
      </c>
      <c r="L44" s="30">
        <v>1906</v>
      </c>
      <c r="M44" s="30" t="s">
        <v>78</v>
      </c>
      <c r="N44" s="30" t="s">
        <v>334</v>
      </c>
      <c r="O44" s="30">
        <v>1906004</v>
      </c>
      <c r="P44" s="30" t="s">
        <v>335</v>
      </c>
      <c r="Q44" s="30" t="s">
        <v>336</v>
      </c>
      <c r="R44" s="30">
        <v>190600403</v>
      </c>
      <c r="S44" s="30" t="s">
        <v>334</v>
      </c>
      <c r="T44" s="30" t="s">
        <v>32</v>
      </c>
      <c r="U44" s="33">
        <v>578</v>
      </c>
      <c r="V44" s="33">
        <v>578</v>
      </c>
      <c r="W44" s="38" t="s">
        <v>337</v>
      </c>
      <c r="X44" s="66">
        <v>45658</v>
      </c>
      <c r="Y44" s="66">
        <v>46022</v>
      </c>
      <c r="Z44" s="39" t="s">
        <v>318</v>
      </c>
      <c r="AA44" s="76">
        <f>69300000+250000000</f>
        <v>319300000</v>
      </c>
      <c r="AB44" s="76"/>
      <c r="AC44" s="76">
        <f>4658000+56287000+10350000</f>
        <v>71295000</v>
      </c>
      <c r="AD44" s="77"/>
      <c r="AE44" s="78"/>
      <c r="AF44" s="78"/>
      <c r="AG44" s="78"/>
      <c r="AH44" s="78"/>
      <c r="AI44" s="78"/>
      <c r="AJ44" s="78"/>
      <c r="AK44" s="78"/>
      <c r="AL44" s="77"/>
      <c r="AM44" s="78"/>
      <c r="AN44" s="78"/>
      <c r="AO44" s="76">
        <f>AA44+AC44+AL44</f>
        <v>390595000</v>
      </c>
      <c r="AP44" s="78"/>
    </row>
    <row r="45" spans="1:42" s="1" customFormat="1" ht="117.75" customHeight="1" x14ac:dyDescent="0.3">
      <c r="A45" s="30" t="s">
        <v>33</v>
      </c>
      <c r="B45" s="30" t="s">
        <v>39</v>
      </c>
      <c r="C45" s="30" t="s">
        <v>63</v>
      </c>
      <c r="D45" s="30" t="s">
        <v>31</v>
      </c>
      <c r="E45" s="31">
        <v>0</v>
      </c>
      <c r="F45" s="31">
        <v>50</v>
      </c>
      <c r="G45" s="31">
        <v>15</v>
      </c>
      <c r="H45" s="32">
        <v>2024520010117</v>
      </c>
      <c r="I45" s="30" t="s">
        <v>263</v>
      </c>
      <c r="J45" s="31">
        <v>19</v>
      </c>
      <c r="K45" s="30" t="s">
        <v>71</v>
      </c>
      <c r="L45" s="30">
        <v>1905</v>
      </c>
      <c r="M45" s="30" t="s">
        <v>79</v>
      </c>
      <c r="N45" s="30" t="s">
        <v>148</v>
      </c>
      <c r="O45" s="30">
        <v>1905015</v>
      </c>
      <c r="P45" s="30" t="s">
        <v>159</v>
      </c>
      <c r="Q45" s="30" t="s">
        <v>192</v>
      </c>
      <c r="R45" s="30">
        <v>190501500</v>
      </c>
      <c r="S45" s="30" t="s">
        <v>148</v>
      </c>
      <c r="T45" s="30" t="s">
        <v>32</v>
      </c>
      <c r="U45" s="33">
        <v>4</v>
      </c>
      <c r="V45" s="33">
        <v>1</v>
      </c>
      <c r="W45" s="55" t="s">
        <v>264</v>
      </c>
      <c r="X45" s="41">
        <v>45658</v>
      </c>
      <c r="Y45" s="41">
        <v>46022</v>
      </c>
      <c r="Z45" s="39" t="s">
        <v>265</v>
      </c>
      <c r="AA45" s="64">
        <v>69450000</v>
      </c>
      <c r="AB45" s="64">
        <v>0</v>
      </c>
      <c r="AC45" s="64">
        <v>0</v>
      </c>
      <c r="AD45" s="64">
        <v>0</v>
      </c>
      <c r="AE45" s="64">
        <v>0</v>
      </c>
      <c r="AF45" s="64">
        <v>0</v>
      </c>
      <c r="AG45" s="64">
        <v>0</v>
      </c>
      <c r="AH45" s="64">
        <v>0</v>
      </c>
      <c r="AI45" s="64">
        <v>0</v>
      </c>
      <c r="AJ45" s="64">
        <v>0</v>
      </c>
      <c r="AK45" s="64">
        <v>0</v>
      </c>
      <c r="AL45" s="64">
        <v>0</v>
      </c>
      <c r="AM45" s="64">
        <v>0</v>
      </c>
      <c r="AN45" s="64">
        <v>0</v>
      </c>
      <c r="AO45" s="64">
        <f>SUBTOTAL(9,AA45:AN45)</f>
        <v>69450000</v>
      </c>
      <c r="AP45" s="67"/>
    </row>
    <row r="46" spans="1:42" s="1" customFormat="1" ht="115.5" customHeight="1" x14ac:dyDescent="0.3">
      <c r="A46" s="30" t="s">
        <v>33</v>
      </c>
      <c r="B46" s="30" t="s">
        <v>39</v>
      </c>
      <c r="C46" s="30" t="s">
        <v>63</v>
      </c>
      <c r="D46" s="30" t="s">
        <v>31</v>
      </c>
      <c r="E46" s="31">
        <v>0</v>
      </c>
      <c r="F46" s="31">
        <v>50</v>
      </c>
      <c r="G46" s="31">
        <v>15</v>
      </c>
      <c r="H46" s="32">
        <v>2024520010117</v>
      </c>
      <c r="I46" s="30" t="s">
        <v>263</v>
      </c>
      <c r="J46" s="31">
        <v>19</v>
      </c>
      <c r="K46" s="30" t="s">
        <v>71</v>
      </c>
      <c r="L46" s="30">
        <v>1905</v>
      </c>
      <c r="M46" s="30" t="s">
        <v>79</v>
      </c>
      <c r="N46" s="30" t="s">
        <v>96</v>
      </c>
      <c r="O46" s="30">
        <v>1905053</v>
      </c>
      <c r="P46" s="30" t="s">
        <v>94</v>
      </c>
      <c r="Q46" s="30" t="s">
        <v>193</v>
      </c>
      <c r="R46" s="30">
        <v>190505300</v>
      </c>
      <c r="S46" s="30" t="s">
        <v>96</v>
      </c>
      <c r="T46" s="30" t="s">
        <v>32</v>
      </c>
      <c r="U46" s="33">
        <v>4</v>
      </c>
      <c r="V46" s="33">
        <v>1</v>
      </c>
      <c r="W46" s="56" t="s">
        <v>266</v>
      </c>
      <c r="X46" s="41">
        <v>45658</v>
      </c>
      <c r="Y46" s="41">
        <v>46022</v>
      </c>
      <c r="Z46" s="39" t="s">
        <v>265</v>
      </c>
      <c r="AA46" s="64">
        <v>76900000</v>
      </c>
      <c r="AB46" s="64">
        <v>0</v>
      </c>
      <c r="AC46" s="64">
        <v>0</v>
      </c>
      <c r="AD46" s="64">
        <v>0</v>
      </c>
      <c r="AE46" s="64">
        <v>0</v>
      </c>
      <c r="AF46" s="64">
        <v>0</v>
      </c>
      <c r="AG46" s="64">
        <v>0</v>
      </c>
      <c r="AH46" s="64">
        <v>0</v>
      </c>
      <c r="AI46" s="64">
        <v>0</v>
      </c>
      <c r="AJ46" s="64">
        <v>0</v>
      </c>
      <c r="AK46" s="64">
        <v>0</v>
      </c>
      <c r="AL46" s="64">
        <v>0</v>
      </c>
      <c r="AM46" s="64">
        <v>0</v>
      </c>
      <c r="AN46" s="64">
        <v>0</v>
      </c>
      <c r="AO46" s="64">
        <f t="shared" ref="AO46:AO48" si="2">SUBTOTAL(9,AA46:AN46)</f>
        <v>76900000</v>
      </c>
      <c r="AP46" s="67"/>
    </row>
    <row r="47" spans="1:42" s="1" customFormat="1" ht="81.75" customHeight="1" x14ac:dyDescent="0.3">
      <c r="A47" s="30" t="s">
        <v>33</v>
      </c>
      <c r="B47" s="30" t="s">
        <v>39</v>
      </c>
      <c r="C47" s="30" t="s">
        <v>63</v>
      </c>
      <c r="D47" s="30" t="s">
        <v>31</v>
      </c>
      <c r="E47" s="31">
        <v>0</v>
      </c>
      <c r="F47" s="31">
        <v>50</v>
      </c>
      <c r="G47" s="31">
        <v>15</v>
      </c>
      <c r="H47" s="32">
        <v>2024520010117</v>
      </c>
      <c r="I47" s="30" t="s">
        <v>263</v>
      </c>
      <c r="J47" s="31">
        <v>19</v>
      </c>
      <c r="K47" s="30" t="s">
        <v>71</v>
      </c>
      <c r="L47" s="30">
        <v>1905</v>
      </c>
      <c r="M47" s="30" t="s">
        <v>79</v>
      </c>
      <c r="N47" s="30" t="s">
        <v>149</v>
      </c>
      <c r="O47" s="30">
        <v>1905014</v>
      </c>
      <c r="P47" s="30" t="s">
        <v>127</v>
      </c>
      <c r="Q47" s="30" t="s">
        <v>201</v>
      </c>
      <c r="R47" s="30">
        <v>190501400</v>
      </c>
      <c r="S47" s="30" t="s">
        <v>149</v>
      </c>
      <c r="T47" s="30" t="s">
        <v>32</v>
      </c>
      <c r="U47" s="33">
        <v>1</v>
      </c>
      <c r="V47" s="33">
        <v>1</v>
      </c>
      <c r="W47" s="56" t="s">
        <v>267</v>
      </c>
      <c r="X47" s="41">
        <v>45658</v>
      </c>
      <c r="Y47" s="41">
        <v>46022</v>
      </c>
      <c r="Z47" s="39" t="s">
        <v>265</v>
      </c>
      <c r="AA47" s="64">
        <v>25700000</v>
      </c>
      <c r="AB47" s="64">
        <v>0</v>
      </c>
      <c r="AC47" s="64">
        <v>0</v>
      </c>
      <c r="AD47" s="64">
        <v>0</v>
      </c>
      <c r="AE47" s="64">
        <v>0</v>
      </c>
      <c r="AF47" s="64">
        <v>0</v>
      </c>
      <c r="AG47" s="64">
        <v>0</v>
      </c>
      <c r="AH47" s="64">
        <v>0</v>
      </c>
      <c r="AI47" s="64">
        <v>0</v>
      </c>
      <c r="AJ47" s="64">
        <v>0</v>
      </c>
      <c r="AK47" s="64">
        <v>0</v>
      </c>
      <c r="AL47" s="64">
        <v>0</v>
      </c>
      <c r="AM47" s="64">
        <v>0</v>
      </c>
      <c r="AN47" s="64">
        <v>0</v>
      </c>
      <c r="AO47" s="64">
        <f t="shared" si="2"/>
        <v>25700000</v>
      </c>
      <c r="AP47" s="67"/>
    </row>
    <row r="48" spans="1:42" s="1" customFormat="1" ht="110.25" customHeight="1" x14ac:dyDescent="0.3">
      <c r="A48" s="30" t="s">
        <v>33</v>
      </c>
      <c r="B48" s="30" t="s">
        <v>39</v>
      </c>
      <c r="C48" s="30" t="s">
        <v>63</v>
      </c>
      <c r="D48" s="30" t="s">
        <v>31</v>
      </c>
      <c r="E48" s="31">
        <v>0</v>
      </c>
      <c r="F48" s="31">
        <v>50</v>
      </c>
      <c r="G48" s="31">
        <v>15</v>
      </c>
      <c r="H48" s="32">
        <v>2024520010117</v>
      </c>
      <c r="I48" s="30" t="s">
        <v>263</v>
      </c>
      <c r="J48" s="31">
        <v>19</v>
      </c>
      <c r="K48" s="30" t="s">
        <v>71</v>
      </c>
      <c r="L48" s="30">
        <v>1905</v>
      </c>
      <c r="M48" s="30" t="s">
        <v>79</v>
      </c>
      <c r="N48" s="30" t="s">
        <v>96</v>
      </c>
      <c r="O48" s="30">
        <f t="shared" ref="O48:P48" si="3">+O46</f>
        <v>1905053</v>
      </c>
      <c r="P48" s="30" t="str">
        <f t="shared" si="3"/>
        <v>Documentos de evaluación</v>
      </c>
      <c r="Q48" s="30" t="s">
        <v>202</v>
      </c>
      <c r="R48" s="30">
        <v>190505300</v>
      </c>
      <c r="S48" s="30" t="str">
        <f t="shared" ref="S48:V48" si="4">+S46</f>
        <v>Documentos de evaluación realizados</v>
      </c>
      <c r="T48" s="30" t="str">
        <f t="shared" si="4"/>
        <v>Número</v>
      </c>
      <c r="U48" s="33">
        <f t="shared" si="4"/>
        <v>4</v>
      </c>
      <c r="V48" s="33">
        <f t="shared" si="4"/>
        <v>1</v>
      </c>
      <c r="W48" s="56" t="s">
        <v>268</v>
      </c>
      <c r="X48" s="41">
        <v>45658</v>
      </c>
      <c r="Y48" s="41">
        <v>46022</v>
      </c>
      <c r="Z48" s="39" t="s">
        <v>265</v>
      </c>
      <c r="AA48" s="64">
        <v>152400000</v>
      </c>
      <c r="AB48" s="64">
        <v>0</v>
      </c>
      <c r="AC48" s="64">
        <v>0</v>
      </c>
      <c r="AD48" s="64">
        <v>0</v>
      </c>
      <c r="AE48" s="64">
        <v>0</v>
      </c>
      <c r="AF48" s="64">
        <v>0</v>
      </c>
      <c r="AG48" s="64">
        <v>0</v>
      </c>
      <c r="AH48" s="64">
        <v>0</v>
      </c>
      <c r="AI48" s="64">
        <v>0</v>
      </c>
      <c r="AJ48" s="64">
        <v>0</v>
      </c>
      <c r="AK48" s="64">
        <v>0</v>
      </c>
      <c r="AL48" s="64">
        <v>0</v>
      </c>
      <c r="AM48" s="64">
        <v>0</v>
      </c>
      <c r="AN48" s="64">
        <v>0</v>
      </c>
      <c r="AO48" s="64">
        <f t="shared" si="2"/>
        <v>152400000</v>
      </c>
      <c r="AP48" s="67"/>
    </row>
    <row r="49" spans="1:42" s="1" customFormat="1" ht="81" customHeight="1" x14ac:dyDescent="0.3">
      <c r="A49" s="30" t="s">
        <v>33</v>
      </c>
      <c r="B49" s="35" t="s">
        <v>40</v>
      </c>
      <c r="C49" s="30" t="s">
        <v>311</v>
      </c>
      <c r="D49" s="30" t="s">
        <v>31</v>
      </c>
      <c r="E49" s="30">
        <v>30</v>
      </c>
      <c r="F49" s="30">
        <v>50</v>
      </c>
      <c r="G49" s="30"/>
      <c r="H49" s="45">
        <v>2024520010107</v>
      </c>
      <c r="I49" s="45" t="s">
        <v>333</v>
      </c>
      <c r="J49" s="30" t="s">
        <v>80</v>
      </c>
      <c r="K49" s="30" t="s">
        <v>75</v>
      </c>
      <c r="L49" s="30" t="s">
        <v>81</v>
      </c>
      <c r="M49" s="30" t="s">
        <v>76</v>
      </c>
      <c r="N49" s="30" t="s">
        <v>152</v>
      </c>
      <c r="O49" s="30">
        <v>1905054</v>
      </c>
      <c r="P49" s="30" t="s">
        <v>91</v>
      </c>
      <c r="Q49" s="30" t="s">
        <v>312</v>
      </c>
      <c r="R49" s="30">
        <v>190505400</v>
      </c>
      <c r="S49" s="30" t="s">
        <v>152</v>
      </c>
      <c r="T49" s="30" t="s">
        <v>32</v>
      </c>
      <c r="U49" s="33">
        <v>4</v>
      </c>
      <c r="V49" s="33">
        <v>1</v>
      </c>
      <c r="W49" s="49" t="s">
        <v>313</v>
      </c>
      <c r="X49" s="47">
        <v>45352</v>
      </c>
      <c r="Y49" s="47">
        <v>45657</v>
      </c>
      <c r="Z49" s="39" t="s">
        <v>185</v>
      </c>
      <c r="AA49" s="70">
        <v>35000000</v>
      </c>
      <c r="AB49" s="64"/>
      <c r="AC49" s="70">
        <v>139106921.74000001</v>
      </c>
      <c r="AD49" s="64"/>
      <c r="AE49" s="67"/>
      <c r="AF49" s="91">
        <v>7000000</v>
      </c>
      <c r="AH49" s="67"/>
      <c r="AI49" s="67"/>
      <c r="AJ49" s="67"/>
      <c r="AK49" s="67"/>
      <c r="AL49" s="67"/>
      <c r="AM49" s="67"/>
      <c r="AN49" s="67"/>
      <c r="AO49" s="93">
        <f>SUBTOTAL(9,AA49:AN49)</f>
        <v>181106921.74000001</v>
      </c>
      <c r="AP49" s="67"/>
    </row>
    <row r="50" spans="1:42" s="1" customFormat="1" ht="120" customHeight="1" x14ac:dyDescent="0.3">
      <c r="A50" s="30" t="s">
        <v>33</v>
      </c>
      <c r="B50" s="35" t="s">
        <v>40</v>
      </c>
      <c r="C50" s="30" t="s">
        <v>311</v>
      </c>
      <c r="D50" s="30" t="s">
        <v>31</v>
      </c>
      <c r="E50" s="30">
        <v>30</v>
      </c>
      <c r="F50" s="30">
        <v>50</v>
      </c>
      <c r="G50" s="30"/>
      <c r="H50" s="45">
        <v>2024520010107</v>
      </c>
      <c r="I50" s="45" t="s">
        <v>333</v>
      </c>
      <c r="J50" s="30" t="s">
        <v>80</v>
      </c>
      <c r="K50" s="30" t="s">
        <v>75</v>
      </c>
      <c r="L50" s="30" t="s">
        <v>81</v>
      </c>
      <c r="M50" s="30" t="s">
        <v>76</v>
      </c>
      <c r="N50" s="30" t="s">
        <v>152</v>
      </c>
      <c r="O50" s="30">
        <v>1905054</v>
      </c>
      <c r="P50" s="30" t="s">
        <v>91</v>
      </c>
      <c r="Q50" s="30" t="s">
        <v>151</v>
      </c>
      <c r="R50" s="30">
        <v>190505400</v>
      </c>
      <c r="S50" s="30" t="s">
        <v>152</v>
      </c>
      <c r="T50" s="30" t="s">
        <v>32</v>
      </c>
      <c r="U50" s="33">
        <v>4</v>
      </c>
      <c r="V50" s="33">
        <v>1</v>
      </c>
      <c r="W50" s="49" t="s">
        <v>314</v>
      </c>
      <c r="X50" s="47">
        <v>45292</v>
      </c>
      <c r="Y50" s="47">
        <v>45657</v>
      </c>
      <c r="Z50" s="39" t="s">
        <v>185</v>
      </c>
      <c r="AA50" s="70">
        <v>105350000</v>
      </c>
      <c r="AB50" s="64"/>
      <c r="AC50" s="70">
        <v>522000000</v>
      </c>
      <c r="AD50" s="64"/>
      <c r="AE50" s="67"/>
      <c r="AF50" s="91">
        <v>65000000</v>
      </c>
      <c r="AG50" s="67"/>
      <c r="AH50" s="67"/>
      <c r="AI50" s="67"/>
      <c r="AJ50" s="67"/>
      <c r="AK50" s="67"/>
      <c r="AL50" s="67"/>
      <c r="AM50" s="67"/>
      <c r="AN50" s="67"/>
      <c r="AO50" s="93">
        <f>SUBTOTAL(9,AA50:AN50)</f>
        <v>692350000</v>
      </c>
      <c r="AP50" s="67"/>
    </row>
    <row r="51" spans="1:42" s="1" customFormat="1" ht="104.25" customHeight="1" x14ac:dyDescent="0.3">
      <c r="A51" s="30" t="s">
        <v>33</v>
      </c>
      <c r="B51" s="35" t="s">
        <v>40</v>
      </c>
      <c r="C51" s="36" t="s">
        <v>311</v>
      </c>
      <c r="D51" s="30" t="s">
        <v>31</v>
      </c>
      <c r="E51" s="30">
        <v>30</v>
      </c>
      <c r="F51" s="30">
        <v>50</v>
      </c>
      <c r="G51" s="30"/>
      <c r="H51" s="45">
        <v>2024520010107</v>
      </c>
      <c r="I51" s="46" t="s">
        <v>333</v>
      </c>
      <c r="J51" s="30" t="s">
        <v>80</v>
      </c>
      <c r="K51" s="30" t="s">
        <v>75</v>
      </c>
      <c r="L51" s="30" t="s">
        <v>81</v>
      </c>
      <c r="M51" s="30" t="s">
        <v>76</v>
      </c>
      <c r="N51" s="30" t="s">
        <v>218</v>
      </c>
      <c r="O51" s="30">
        <v>1905014</v>
      </c>
      <c r="P51" s="30" t="s">
        <v>127</v>
      </c>
      <c r="Q51" s="30" t="s">
        <v>203</v>
      </c>
      <c r="R51" s="30">
        <v>190501400</v>
      </c>
      <c r="S51" s="30" t="s">
        <v>149</v>
      </c>
      <c r="T51" s="30" t="s">
        <v>32</v>
      </c>
      <c r="U51" s="33">
        <v>1</v>
      </c>
      <c r="V51" s="33">
        <v>1</v>
      </c>
      <c r="W51" s="47" t="s">
        <v>315</v>
      </c>
      <c r="X51" s="47">
        <v>45352</v>
      </c>
      <c r="Y51" s="47">
        <v>45657</v>
      </c>
      <c r="Z51" s="39" t="s">
        <v>185</v>
      </c>
      <c r="AA51" s="64"/>
      <c r="AB51" s="64"/>
      <c r="AC51" s="64"/>
      <c r="AD51" s="64"/>
      <c r="AE51" s="67"/>
      <c r="AF51" s="92">
        <v>20000000</v>
      </c>
      <c r="AG51" s="67"/>
      <c r="AH51" s="67"/>
      <c r="AI51" s="67"/>
      <c r="AJ51" s="67"/>
      <c r="AK51" s="67"/>
      <c r="AL51" s="67"/>
      <c r="AM51" s="67"/>
      <c r="AN51" s="67"/>
      <c r="AO51" s="93">
        <f>SUBTOTAL(9,AA51:AN51)</f>
        <v>20000000</v>
      </c>
      <c r="AP51" s="67"/>
    </row>
    <row r="52" spans="1:42" s="1" customFormat="1" ht="89.25" customHeight="1" x14ac:dyDescent="0.3">
      <c r="A52" s="30" t="s">
        <v>33</v>
      </c>
      <c r="B52" s="30" t="s">
        <v>34</v>
      </c>
      <c r="C52" s="30" t="s">
        <v>196</v>
      </c>
      <c r="D52" s="30" t="s">
        <v>64</v>
      </c>
      <c r="E52" s="30">
        <v>1</v>
      </c>
      <c r="F52" s="30">
        <v>4</v>
      </c>
      <c r="G52" s="30">
        <v>1</v>
      </c>
      <c r="H52" s="45" t="s">
        <v>338</v>
      </c>
      <c r="I52" s="46" t="s">
        <v>308</v>
      </c>
      <c r="J52" s="30">
        <v>19</v>
      </c>
      <c r="K52" s="30" t="s">
        <v>82</v>
      </c>
      <c r="L52" s="30">
        <v>1905</v>
      </c>
      <c r="M52" s="30" t="s">
        <v>83</v>
      </c>
      <c r="N52" s="30" t="s">
        <v>154</v>
      </c>
      <c r="O52" s="30">
        <v>1905054</v>
      </c>
      <c r="P52" s="30" t="s">
        <v>91</v>
      </c>
      <c r="Q52" s="30" t="s">
        <v>153</v>
      </c>
      <c r="R52" s="30">
        <v>190505408</v>
      </c>
      <c r="S52" s="30" t="s">
        <v>154</v>
      </c>
      <c r="T52" s="30" t="s">
        <v>32</v>
      </c>
      <c r="U52" s="34">
        <v>4</v>
      </c>
      <c r="V52" s="34">
        <v>1</v>
      </c>
      <c r="W52" s="56" t="s">
        <v>309</v>
      </c>
      <c r="X52" s="47">
        <v>45292</v>
      </c>
      <c r="Y52" s="47">
        <v>45657</v>
      </c>
      <c r="Z52" s="31" t="s">
        <v>194</v>
      </c>
      <c r="AA52" s="83"/>
      <c r="AB52" s="83"/>
      <c r="AC52" s="84">
        <v>182359822.40477601</v>
      </c>
      <c r="AD52" s="85"/>
      <c r="AE52" s="86"/>
      <c r="AF52" s="86"/>
      <c r="AG52" s="86"/>
      <c r="AH52" s="86"/>
      <c r="AI52" s="86"/>
      <c r="AJ52" s="86"/>
      <c r="AK52" s="86"/>
      <c r="AL52" s="86"/>
      <c r="AM52" s="86"/>
      <c r="AN52" s="86"/>
      <c r="AO52" s="87">
        <f>AA52+AC52+AF52</f>
        <v>182359822.40477601</v>
      </c>
      <c r="AP52" s="86"/>
    </row>
    <row r="53" spans="1:42" s="1" customFormat="1" ht="138" x14ac:dyDescent="0.3">
      <c r="A53" s="30" t="s">
        <v>33</v>
      </c>
      <c r="B53" s="30" t="s">
        <v>35</v>
      </c>
      <c r="C53" s="30" t="s">
        <v>197</v>
      </c>
      <c r="D53" s="30" t="s">
        <v>52</v>
      </c>
      <c r="E53" s="30">
        <v>14.1</v>
      </c>
      <c r="F53" s="30">
        <v>13</v>
      </c>
      <c r="G53" s="30">
        <v>13</v>
      </c>
      <c r="H53" s="45">
        <v>2024520010106</v>
      </c>
      <c r="I53" s="46" t="s">
        <v>274</v>
      </c>
      <c r="J53" s="30">
        <v>19</v>
      </c>
      <c r="K53" s="30" t="s">
        <v>71</v>
      </c>
      <c r="L53" s="30">
        <v>1905</v>
      </c>
      <c r="M53" s="30" t="s">
        <v>72</v>
      </c>
      <c r="N53" s="30" t="s">
        <v>89</v>
      </c>
      <c r="O53" s="30">
        <v>1905031</v>
      </c>
      <c r="P53" s="30" t="s">
        <v>275</v>
      </c>
      <c r="Q53" s="30" t="s">
        <v>155</v>
      </c>
      <c r="R53" s="30">
        <v>190503102</v>
      </c>
      <c r="S53" s="30" t="s">
        <v>276</v>
      </c>
      <c r="T53" s="30" t="s">
        <v>126</v>
      </c>
      <c r="U53" s="34">
        <v>4</v>
      </c>
      <c r="V53" s="34">
        <v>1</v>
      </c>
      <c r="W53" s="47" t="s">
        <v>288</v>
      </c>
      <c r="X53" s="41">
        <v>45658</v>
      </c>
      <c r="Y53" s="41">
        <v>46022</v>
      </c>
      <c r="Z53" s="46" t="s">
        <v>190</v>
      </c>
      <c r="AA53" s="64">
        <v>7500000</v>
      </c>
      <c r="AB53" s="64"/>
      <c r="AC53" s="64"/>
      <c r="AD53" s="64"/>
      <c r="AE53" s="67"/>
      <c r="AF53" s="67"/>
      <c r="AG53" s="67"/>
      <c r="AH53" s="67"/>
      <c r="AI53" s="67"/>
      <c r="AJ53" s="67"/>
      <c r="AK53" s="67"/>
      <c r="AL53" s="67"/>
      <c r="AM53" s="67"/>
      <c r="AN53" s="67"/>
      <c r="AO53" s="82">
        <f>SUBTOTAL(9,AA53:AN53)</f>
        <v>7500000</v>
      </c>
      <c r="AP53" s="67"/>
    </row>
    <row r="54" spans="1:42" s="1" customFormat="1" ht="138" x14ac:dyDescent="0.3">
      <c r="A54" s="30" t="s">
        <v>33</v>
      </c>
      <c r="B54" s="30" t="s">
        <v>35</v>
      </c>
      <c r="C54" s="30" t="s">
        <v>65</v>
      </c>
      <c r="D54" s="30" t="s">
        <v>52</v>
      </c>
      <c r="E54" s="30">
        <v>0.81</v>
      </c>
      <c r="F54" s="30">
        <v>0.7</v>
      </c>
      <c r="G54" s="30">
        <v>0.7</v>
      </c>
      <c r="H54" s="45">
        <v>2024520010106</v>
      </c>
      <c r="I54" s="46" t="s">
        <v>274</v>
      </c>
      <c r="J54" s="30">
        <v>19</v>
      </c>
      <c r="K54" s="30" t="s">
        <v>71</v>
      </c>
      <c r="L54" s="30">
        <v>1905</v>
      </c>
      <c r="M54" s="30" t="s">
        <v>72</v>
      </c>
      <c r="N54" s="30" t="s">
        <v>157</v>
      </c>
      <c r="O54" s="30">
        <v>1905031</v>
      </c>
      <c r="P54" s="30" t="s">
        <v>275</v>
      </c>
      <c r="Q54" s="30" t="s">
        <v>156</v>
      </c>
      <c r="R54" s="30">
        <v>190503102</v>
      </c>
      <c r="S54" s="30" t="s">
        <v>276</v>
      </c>
      <c r="T54" s="30" t="s">
        <v>126</v>
      </c>
      <c r="U54" s="34">
        <v>4</v>
      </c>
      <c r="V54" s="34">
        <v>1</v>
      </c>
      <c r="W54" s="47" t="s">
        <v>289</v>
      </c>
      <c r="X54" s="41">
        <v>45658</v>
      </c>
      <c r="Y54" s="41">
        <v>46022</v>
      </c>
      <c r="Z54" s="46" t="s">
        <v>190</v>
      </c>
      <c r="AA54" s="64"/>
      <c r="AB54" s="64"/>
      <c r="AC54" s="64">
        <v>331536662.31999999</v>
      </c>
      <c r="AD54" s="64"/>
      <c r="AE54" s="67"/>
      <c r="AF54" s="67"/>
      <c r="AG54" s="67"/>
      <c r="AH54" s="67"/>
      <c r="AI54" s="67"/>
      <c r="AJ54" s="67"/>
      <c r="AK54" s="67"/>
      <c r="AL54" s="67"/>
      <c r="AM54" s="67"/>
      <c r="AN54" s="67"/>
      <c r="AO54" s="82">
        <f>SUBTOTAL(9,AA54:AN54)</f>
        <v>331536662.31999999</v>
      </c>
      <c r="AP54" s="67"/>
    </row>
    <row r="55" spans="1:42" s="1" customFormat="1" ht="86.25" x14ac:dyDescent="0.3">
      <c r="A55" s="30" t="s">
        <v>33</v>
      </c>
      <c r="B55" s="30" t="s">
        <v>35</v>
      </c>
      <c r="C55" s="30" t="s">
        <v>65</v>
      </c>
      <c r="D55" s="30" t="s">
        <v>52</v>
      </c>
      <c r="E55" s="30">
        <v>0.81</v>
      </c>
      <c r="F55" s="30">
        <v>0.7</v>
      </c>
      <c r="G55" s="30">
        <v>0.7</v>
      </c>
      <c r="H55" s="45">
        <v>2024520010106</v>
      </c>
      <c r="I55" s="46" t="s">
        <v>274</v>
      </c>
      <c r="J55" s="30">
        <v>19</v>
      </c>
      <c r="K55" s="30" t="s">
        <v>71</v>
      </c>
      <c r="L55" s="30">
        <v>1905</v>
      </c>
      <c r="M55" s="30" t="s">
        <v>72</v>
      </c>
      <c r="N55" s="30" t="s">
        <v>212</v>
      </c>
      <c r="O55" s="30" t="s">
        <v>290</v>
      </c>
      <c r="P55" s="30" t="s">
        <v>291</v>
      </c>
      <c r="Q55" s="30" t="s">
        <v>204</v>
      </c>
      <c r="R55" s="30">
        <v>190504903</v>
      </c>
      <c r="S55" s="30" t="s">
        <v>292</v>
      </c>
      <c r="T55" s="30" t="s">
        <v>158</v>
      </c>
      <c r="U55" s="34">
        <v>100</v>
      </c>
      <c r="V55" s="34">
        <v>1</v>
      </c>
      <c r="W55" s="47" t="s">
        <v>293</v>
      </c>
      <c r="X55" s="41">
        <v>45658</v>
      </c>
      <c r="Y55" s="41">
        <v>46022</v>
      </c>
      <c r="Z55" s="46" t="s">
        <v>190</v>
      </c>
      <c r="AA55" s="64">
        <v>12000000</v>
      </c>
      <c r="AB55" s="64"/>
      <c r="AC55" s="64"/>
      <c r="AD55" s="64"/>
      <c r="AE55" s="67"/>
      <c r="AF55" s="67"/>
      <c r="AG55" s="67"/>
      <c r="AH55" s="67"/>
      <c r="AI55" s="67"/>
      <c r="AJ55" s="67"/>
      <c r="AK55" s="67"/>
      <c r="AL55" s="67"/>
      <c r="AM55" s="67"/>
      <c r="AN55" s="67"/>
      <c r="AO55" s="82">
        <f>SUBTOTAL(9,AA55:AN55)</f>
        <v>12000000</v>
      </c>
      <c r="AP55" s="67"/>
    </row>
    <row r="56" spans="1:42" s="1" customFormat="1" ht="86.25" x14ac:dyDescent="0.3">
      <c r="A56" s="30" t="s">
        <v>33</v>
      </c>
      <c r="B56" s="30" t="s">
        <v>35</v>
      </c>
      <c r="C56" s="30" t="s">
        <v>65</v>
      </c>
      <c r="D56" s="30" t="s">
        <v>52</v>
      </c>
      <c r="E56" s="30">
        <v>0.81</v>
      </c>
      <c r="F56" s="30">
        <v>0.7</v>
      </c>
      <c r="G56" s="30">
        <v>0.7</v>
      </c>
      <c r="H56" s="45">
        <v>2024520010106</v>
      </c>
      <c r="I56" s="46" t="s">
        <v>274</v>
      </c>
      <c r="J56" s="30">
        <v>19</v>
      </c>
      <c r="K56" s="30" t="s">
        <v>71</v>
      </c>
      <c r="L56" s="30">
        <v>1905</v>
      </c>
      <c r="M56" s="30" t="s">
        <v>72</v>
      </c>
      <c r="N56" s="30" t="s">
        <v>148</v>
      </c>
      <c r="O56" s="30">
        <v>1905015</v>
      </c>
      <c r="P56" s="30" t="s">
        <v>159</v>
      </c>
      <c r="Q56" s="30" t="s">
        <v>160</v>
      </c>
      <c r="R56" s="30">
        <v>190501500</v>
      </c>
      <c r="S56" s="30" t="s">
        <v>148</v>
      </c>
      <c r="T56" s="30" t="s">
        <v>126</v>
      </c>
      <c r="U56" s="34">
        <v>1</v>
      </c>
      <c r="V56" s="34">
        <v>1</v>
      </c>
      <c r="W56" s="47" t="s">
        <v>294</v>
      </c>
      <c r="X56" s="41">
        <v>45658</v>
      </c>
      <c r="Y56" s="41">
        <v>46022</v>
      </c>
      <c r="Z56" s="46" t="s">
        <v>190</v>
      </c>
      <c r="AA56" s="64">
        <v>10500000</v>
      </c>
      <c r="AB56" s="64"/>
      <c r="AC56" s="64"/>
      <c r="AD56" s="64"/>
      <c r="AE56" s="67"/>
      <c r="AF56" s="67"/>
      <c r="AG56" s="67"/>
      <c r="AH56" s="67"/>
      <c r="AI56" s="67"/>
      <c r="AJ56" s="67"/>
      <c r="AK56" s="67"/>
      <c r="AL56" s="67"/>
      <c r="AM56" s="67"/>
      <c r="AN56" s="67"/>
      <c r="AO56" s="82">
        <f>SUBTOTAL(9,AA56:AN56)</f>
        <v>10500000</v>
      </c>
      <c r="AP56" s="67"/>
    </row>
    <row r="57" spans="1:42" s="1" customFormat="1" ht="120.75" x14ac:dyDescent="0.3">
      <c r="A57" s="30" t="s">
        <v>33</v>
      </c>
      <c r="B57" s="30" t="s">
        <v>41</v>
      </c>
      <c r="C57" s="30" t="s">
        <v>66</v>
      </c>
      <c r="D57" s="30" t="s">
        <v>31</v>
      </c>
      <c r="E57" s="30">
        <v>90</v>
      </c>
      <c r="F57" s="30">
        <v>90</v>
      </c>
      <c r="G57" s="30">
        <v>90</v>
      </c>
      <c r="H57" s="45">
        <v>2024520010057</v>
      </c>
      <c r="I57" s="30" t="s">
        <v>269</v>
      </c>
      <c r="J57" s="30">
        <v>19</v>
      </c>
      <c r="K57" s="30" t="s">
        <v>75</v>
      </c>
      <c r="L57" s="30">
        <v>1903</v>
      </c>
      <c r="M57" s="30" t="s">
        <v>84</v>
      </c>
      <c r="N57" s="30" t="s">
        <v>219</v>
      </c>
      <c r="O57" s="30">
        <v>1903042</v>
      </c>
      <c r="P57" s="30" t="s">
        <v>161</v>
      </c>
      <c r="Q57" s="30" t="s">
        <v>270</v>
      </c>
      <c r="R57" s="30">
        <v>190304201</v>
      </c>
      <c r="S57" s="30" t="s">
        <v>162</v>
      </c>
      <c r="T57" s="30" t="s">
        <v>32</v>
      </c>
      <c r="U57" s="34">
        <v>11635</v>
      </c>
      <c r="V57" s="34">
        <v>11635</v>
      </c>
      <c r="W57" s="30" t="s">
        <v>341</v>
      </c>
      <c r="X57" s="35">
        <v>45658</v>
      </c>
      <c r="Y57" s="35">
        <v>46022</v>
      </c>
      <c r="Z57" s="30" t="s">
        <v>271</v>
      </c>
      <c r="AA57" s="48">
        <f>338468869.63+850000</f>
        <v>339318869.63</v>
      </c>
      <c r="AB57" s="48"/>
      <c r="AC57" s="48">
        <v>1107789473.6842101</v>
      </c>
      <c r="AD57" s="48"/>
      <c r="AE57" s="62"/>
      <c r="AF57" s="62"/>
      <c r="AG57" s="62"/>
      <c r="AH57" s="62"/>
      <c r="AI57" s="62"/>
      <c r="AJ57" s="62"/>
      <c r="AK57" s="62"/>
      <c r="AL57" s="62"/>
      <c r="AM57" s="62"/>
      <c r="AN57" s="68"/>
      <c r="AO57" s="68">
        <f t="shared" ref="AO57:AO62" si="5">SUM(AA57:AN57)</f>
        <v>1447108343.3142099</v>
      </c>
      <c r="AP57" s="62"/>
    </row>
    <row r="58" spans="1:42" s="1" customFormat="1" ht="172.5" x14ac:dyDescent="0.3">
      <c r="A58" s="30" t="s">
        <v>33</v>
      </c>
      <c r="B58" s="30" t="s">
        <v>41</v>
      </c>
      <c r="C58" s="30" t="s">
        <v>66</v>
      </c>
      <c r="D58" s="30" t="s">
        <v>31</v>
      </c>
      <c r="E58" s="30">
        <v>90</v>
      </c>
      <c r="F58" s="30">
        <v>90</v>
      </c>
      <c r="G58" s="30">
        <v>90</v>
      </c>
      <c r="H58" s="45">
        <v>2024520010057</v>
      </c>
      <c r="I58" s="30" t="s">
        <v>269</v>
      </c>
      <c r="J58" s="30">
        <v>19</v>
      </c>
      <c r="K58" s="30" t="s">
        <v>75</v>
      </c>
      <c r="L58" s="30">
        <v>1903</v>
      </c>
      <c r="M58" s="30" t="s">
        <v>84</v>
      </c>
      <c r="N58" s="30" t="s">
        <v>163</v>
      </c>
      <c r="O58" s="30">
        <v>1903040</v>
      </c>
      <c r="P58" s="30" t="s">
        <v>163</v>
      </c>
      <c r="Q58" s="30" t="s">
        <v>272</v>
      </c>
      <c r="R58" s="30">
        <v>190304001</v>
      </c>
      <c r="S58" s="30" t="s">
        <v>164</v>
      </c>
      <c r="T58" s="30" t="s">
        <v>32</v>
      </c>
      <c r="U58" s="34">
        <v>144</v>
      </c>
      <c r="V58" s="34">
        <v>144</v>
      </c>
      <c r="W58" s="30" t="s">
        <v>342</v>
      </c>
      <c r="X58" s="35">
        <v>45658</v>
      </c>
      <c r="Y58" s="35">
        <v>46022</v>
      </c>
      <c r="Z58" s="30" t="s">
        <v>271</v>
      </c>
      <c r="AA58" s="48">
        <v>25000000</v>
      </c>
      <c r="AB58" s="48"/>
      <c r="AC58" s="48">
        <v>90526315.789473698</v>
      </c>
      <c r="AD58" s="48"/>
      <c r="AE58" s="62"/>
      <c r="AF58" s="62"/>
      <c r="AG58" s="62"/>
      <c r="AH58" s="62"/>
      <c r="AI58" s="62"/>
      <c r="AJ58" s="62"/>
      <c r="AK58" s="62"/>
      <c r="AL58" s="62"/>
      <c r="AM58" s="62"/>
      <c r="AN58" s="62"/>
      <c r="AO58" s="68">
        <f t="shared" si="5"/>
        <v>115526315.7894737</v>
      </c>
      <c r="AP58" s="62"/>
    </row>
    <row r="59" spans="1:42" s="1" customFormat="1" ht="86.25" x14ac:dyDescent="0.3">
      <c r="A59" s="30" t="s">
        <v>33</v>
      </c>
      <c r="B59" s="30" t="s">
        <v>41</v>
      </c>
      <c r="C59" s="30" t="s">
        <v>66</v>
      </c>
      <c r="D59" s="30" t="s">
        <v>31</v>
      </c>
      <c r="E59" s="30">
        <v>90</v>
      </c>
      <c r="F59" s="30">
        <v>90</v>
      </c>
      <c r="G59" s="30">
        <v>90</v>
      </c>
      <c r="H59" s="45">
        <v>2024520010057</v>
      </c>
      <c r="I59" s="30" t="s">
        <v>269</v>
      </c>
      <c r="J59" s="30">
        <v>19</v>
      </c>
      <c r="K59" s="30" t="s">
        <v>75</v>
      </c>
      <c r="L59" s="30">
        <v>1903</v>
      </c>
      <c r="M59" s="30" t="s">
        <v>84</v>
      </c>
      <c r="N59" s="30" t="s">
        <v>159</v>
      </c>
      <c r="O59" s="30">
        <v>1903051</v>
      </c>
      <c r="P59" s="30" t="s">
        <v>159</v>
      </c>
      <c r="Q59" s="30" t="s">
        <v>205</v>
      </c>
      <c r="R59" s="30">
        <v>190305101</v>
      </c>
      <c r="S59" s="30" t="s">
        <v>165</v>
      </c>
      <c r="T59" s="30" t="s">
        <v>32</v>
      </c>
      <c r="U59" s="33">
        <v>5</v>
      </c>
      <c r="V59" s="33">
        <v>1</v>
      </c>
      <c r="W59" s="30" t="s">
        <v>343</v>
      </c>
      <c r="X59" s="35">
        <v>45658</v>
      </c>
      <c r="Y59" s="35">
        <v>46022</v>
      </c>
      <c r="Z59" s="30" t="s">
        <v>271</v>
      </c>
      <c r="AA59" s="48">
        <v>16500000</v>
      </c>
      <c r="AB59" s="48"/>
      <c r="AC59" s="48">
        <v>271578947.36842102</v>
      </c>
      <c r="AD59" s="48"/>
      <c r="AE59" s="62"/>
      <c r="AF59" s="62"/>
      <c r="AG59" s="62"/>
      <c r="AH59" s="62"/>
      <c r="AI59" s="62"/>
      <c r="AJ59" s="62"/>
      <c r="AK59" s="62"/>
      <c r="AL59" s="62"/>
      <c r="AM59" s="62"/>
      <c r="AN59" s="62"/>
      <c r="AO59" s="68">
        <f t="shared" si="5"/>
        <v>288078947.36842102</v>
      </c>
      <c r="AP59" s="62"/>
    </row>
    <row r="60" spans="1:42" s="1" customFormat="1" ht="242.25" customHeight="1" x14ac:dyDescent="0.3">
      <c r="A60" s="30" t="s">
        <v>33</v>
      </c>
      <c r="B60" s="30" t="s">
        <v>41</v>
      </c>
      <c r="C60" s="30" t="s">
        <v>66</v>
      </c>
      <c r="D60" s="30" t="s">
        <v>31</v>
      </c>
      <c r="E60" s="30">
        <v>90</v>
      </c>
      <c r="F60" s="30">
        <v>90</v>
      </c>
      <c r="G60" s="30">
        <v>90</v>
      </c>
      <c r="H60" s="58">
        <v>2024520010057</v>
      </c>
      <c r="I60" s="30" t="s">
        <v>269</v>
      </c>
      <c r="J60" s="30">
        <v>19</v>
      </c>
      <c r="K60" s="30" t="s">
        <v>75</v>
      </c>
      <c r="L60" s="30">
        <v>1903</v>
      </c>
      <c r="M60" s="30" t="s">
        <v>84</v>
      </c>
      <c r="N60" s="30" t="s">
        <v>166</v>
      </c>
      <c r="O60" s="30">
        <v>1903047</v>
      </c>
      <c r="P60" s="30" t="s">
        <v>166</v>
      </c>
      <c r="Q60" s="30" t="s">
        <v>206</v>
      </c>
      <c r="R60" s="30">
        <v>190304700</v>
      </c>
      <c r="S60" s="30" t="s">
        <v>167</v>
      </c>
      <c r="T60" s="30" t="s">
        <v>32</v>
      </c>
      <c r="U60" s="33">
        <v>8</v>
      </c>
      <c r="V60" s="33">
        <v>2</v>
      </c>
      <c r="W60" s="30" t="s">
        <v>344</v>
      </c>
      <c r="X60" s="35">
        <v>45658</v>
      </c>
      <c r="Y60" s="35">
        <v>46022</v>
      </c>
      <c r="Z60" s="30" t="s">
        <v>271</v>
      </c>
      <c r="AA60" s="48">
        <v>6000000</v>
      </c>
      <c r="AB60" s="48"/>
      <c r="AC60" s="48">
        <v>181052631.57894701</v>
      </c>
      <c r="AD60" s="48"/>
      <c r="AE60" s="62"/>
      <c r="AF60" s="62"/>
      <c r="AG60" s="62"/>
      <c r="AH60" s="62"/>
      <c r="AI60" s="62"/>
      <c r="AJ60" s="62"/>
      <c r="AK60" s="62"/>
      <c r="AL60" s="62"/>
      <c r="AM60" s="62"/>
      <c r="AN60" s="62"/>
      <c r="AO60" s="68">
        <f t="shared" si="5"/>
        <v>187052631.57894701</v>
      </c>
      <c r="AP60" s="62"/>
    </row>
    <row r="61" spans="1:42" s="1" customFormat="1" ht="86.25" x14ac:dyDescent="0.3">
      <c r="A61" s="30" t="s">
        <v>33</v>
      </c>
      <c r="B61" s="30" t="s">
        <v>41</v>
      </c>
      <c r="C61" s="30" t="s">
        <v>66</v>
      </c>
      <c r="D61" s="30" t="s">
        <v>31</v>
      </c>
      <c r="E61" s="30">
        <v>90</v>
      </c>
      <c r="F61" s="30">
        <v>90</v>
      </c>
      <c r="G61" s="30">
        <v>90</v>
      </c>
      <c r="H61" s="58">
        <v>2024520010057</v>
      </c>
      <c r="I61" s="30" t="s">
        <v>269</v>
      </c>
      <c r="J61" s="30">
        <v>19</v>
      </c>
      <c r="K61" s="30" t="s">
        <v>75</v>
      </c>
      <c r="L61" s="30">
        <v>1903</v>
      </c>
      <c r="M61" s="30" t="s">
        <v>84</v>
      </c>
      <c r="N61" s="30" t="s">
        <v>94</v>
      </c>
      <c r="O61" s="30">
        <v>1903052</v>
      </c>
      <c r="P61" s="30" t="s">
        <v>94</v>
      </c>
      <c r="Q61" s="30" t="s">
        <v>273</v>
      </c>
      <c r="R61" s="30">
        <v>190305200</v>
      </c>
      <c r="S61" s="30" t="s">
        <v>96</v>
      </c>
      <c r="T61" s="30" t="s">
        <v>32</v>
      </c>
      <c r="U61" s="33">
        <v>1</v>
      </c>
      <c r="V61" s="33">
        <v>0.25</v>
      </c>
      <c r="W61" s="30" t="s">
        <v>345</v>
      </c>
      <c r="X61" s="35">
        <v>45658</v>
      </c>
      <c r="Y61" s="35">
        <v>46022</v>
      </c>
      <c r="Z61" s="30" t="s">
        <v>271</v>
      </c>
      <c r="AA61" s="48"/>
      <c r="AB61" s="48"/>
      <c r="AC61" s="48">
        <v>167219699.049474</v>
      </c>
      <c r="AD61" s="48"/>
      <c r="AE61" s="62"/>
      <c r="AF61" s="62"/>
      <c r="AG61" s="62"/>
      <c r="AH61" s="62"/>
      <c r="AI61" s="62"/>
      <c r="AJ61" s="62"/>
      <c r="AK61" s="62"/>
      <c r="AL61" s="62"/>
      <c r="AM61" s="62"/>
      <c r="AN61" s="62"/>
      <c r="AO61" s="68">
        <f t="shared" si="5"/>
        <v>167219699.049474</v>
      </c>
      <c r="AP61" s="62"/>
    </row>
    <row r="62" spans="1:42" s="1" customFormat="1" ht="155.25" x14ac:dyDescent="0.3">
      <c r="A62" s="30" t="s">
        <v>33</v>
      </c>
      <c r="B62" s="30" t="s">
        <v>41</v>
      </c>
      <c r="C62" s="30" t="s">
        <v>66</v>
      </c>
      <c r="D62" s="30" t="s">
        <v>31</v>
      </c>
      <c r="E62" s="30">
        <v>90</v>
      </c>
      <c r="F62" s="30">
        <v>90</v>
      </c>
      <c r="G62" s="30">
        <v>90</v>
      </c>
      <c r="H62" s="58">
        <v>2024520010057</v>
      </c>
      <c r="I62" s="30" t="s">
        <v>269</v>
      </c>
      <c r="J62" s="30">
        <v>19</v>
      </c>
      <c r="K62" s="30" t="s">
        <v>75</v>
      </c>
      <c r="L62" s="30">
        <v>1903</v>
      </c>
      <c r="M62" s="30" t="s">
        <v>84</v>
      </c>
      <c r="N62" s="30" t="s">
        <v>168</v>
      </c>
      <c r="O62" s="30">
        <v>1903057</v>
      </c>
      <c r="P62" s="30" t="s">
        <v>168</v>
      </c>
      <c r="Q62" s="30" t="s">
        <v>169</v>
      </c>
      <c r="R62" s="30">
        <v>190305700</v>
      </c>
      <c r="S62" s="30" t="s">
        <v>170</v>
      </c>
      <c r="T62" s="30" t="s">
        <v>32</v>
      </c>
      <c r="U62" s="33">
        <v>36</v>
      </c>
      <c r="V62" s="33">
        <v>9</v>
      </c>
      <c r="W62" s="30" t="s">
        <v>346</v>
      </c>
      <c r="X62" s="35">
        <v>45658</v>
      </c>
      <c r="Y62" s="35">
        <v>46022</v>
      </c>
      <c r="Z62" s="30" t="s">
        <v>271</v>
      </c>
      <c r="AA62" s="48">
        <v>74000000</v>
      </c>
      <c r="AB62" s="48"/>
      <c r="AC62" s="48">
        <v>161219115.78947401</v>
      </c>
      <c r="AD62" s="48"/>
      <c r="AE62" s="62"/>
      <c r="AF62" s="62"/>
      <c r="AG62" s="62"/>
      <c r="AH62" s="62"/>
      <c r="AI62" s="62"/>
      <c r="AJ62" s="62"/>
      <c r="AK62" s="62"/>
      <c r="AL62" s="62"/>
      <c r="AM62" s="62"/>
      <c r="AN62" s="62"/>
      <c r="AO62" s="68">
        <f t="shared" si="5"/>
        <v>235219115.78947401</v>
      </c>
      <c r="AP62" s="62"/>
    </row>
    <row r="63" spans="1:42" s="1" customFormat="1" ht="75.75" customHeight="1" x14ac:dyDescent="0.3">
      <c r="A63" s="30" t="s">
        <v>33</v>
      </c>
      <c r="B63" s="30" t="s">
        <v>42</v>
      </c>
      <c r="C63" s="30" t="s">
        <v>67</v>
      </c>
      <c r="D63" s="30" t="s">
        <v>31</v>
      </c>
      <c r="E63" s="30">
        <v>100</v>
      </c>
      <c r="F63" s="30">
        <v>100</v>
      </c>
      <c r="G63" s="30">
        <v>100</v>
      </c>
      <c r="H63" s="58" t="s">
        <v>338</v>
      </c>
      <c r="I63" s="31" t="s">
        <v>308</v>
      </c>
      <c r="J63" s="30">
        <v>19</v>
      </c>
      <c r="K63" s="30" t="s">
        <v>75</v>
      </c>
      <c r="L63" s="30">
        <v>1905</v>
      </c>
      <c r="M63" s="30" t="s">
        <v>85</v>
      </c>
      <c r="N63" s="30" t="s">
        <v>94</v>
      </c>
      <c r="O63" s="30">
        <v>1905053</v>
      </c>
      <c r="P63" s="30" t="s">
        <v>94</v>
      </c>
      <c r="Q63" s="30" t="s">
        <v>207</v>
      </c>
      <c r="R63" s="30" t="s">
        <v>115</v>
      </c>
      <c r="S63" s="30" t="s">
        <v>96</v>
      </c>
      <c r="T63" s="30" t="s">
        <v>134</v>
      </c>
      <c r="U63" s="34">
        <v>54</v>
      </c>
      <c r="V63" s="34">
        <v>54</v>
      </c>
      <c r="W63" s="57" t="s">
        <v>310</v>
      </c>
      <c r="X63" s="40">
        <v>45292</v>
      </c>
      <c r="Y63" s="40">
        <v>45657</v>
      </c>
      <c r="Z63" s="31" t="s">
        <v>194</v>
      </c>
      <c r="AA63" s="88">
        <v>63888714.289999999</v>
      </c>
      <c r="AB63" s="83"/>
      <c r="AC63" s="84"/>
      <c r="AD63" s="84"/>
      <c r="AE63" s="89"/>
      <c r="AF63" s="90">
        <v>270130333.32999998</v>
      </c>
      <c r="AG63" s="86"/>
      <c r="AH63" s="86"/>
      <c r="AI63" s="86"/>
      <c r="AJ63" s="86"/>
      <c r="AK63" s="86"/>
      <c r="AL63" s="86"/>
      <c r="AM63" s="86"/>
      <c r="AN63" s="86"/>
      <c r="AO63" s="87">
        <f t="shared" ref="AO63:AO64" si="6">AA63+AC63+AF63</f>
        <v>334019047.62</v>
      </c>
      <c r="AP63" s="86"/>
    </row>
    <row r="64" spans="1:42" s="1" customFormat="1" ht="88.5" customHeight="1" x14ac:dyDescent="0.3">
      <c r="A64" s="30" t="s">
        <v>33</v>
      </c>
      <c r="B64" s="30" t="s">
        <v>42</v>
      </c>
      <c r="C64" s="30" t="s">
        <v>67</v>
      </c>
      <c r="D64" s="30" t="s">
        <v>31</v>
      </c>
      <c r="E64" s="30">
        <v>100</v>
      </c>
      <c r="F64" s="30">
        <v>100</v>
      </c>
      <c r="G64" s="30">
        <v>100</v>
      </c>
      <c r="H64" s="42" t="s">
        <v>338</v>
      </c>
      <c r="I64" s="39" t="s">
        <v>308</v>
      </c>
      <c r="J64" s="30">
        <v>19</v>
      </c>
      <c r="K64" s="30" t="s">
        <v>75</v>
      </c>
      <c r="L64" s="30">
        <v>1905</v>
      </c>
      <c r="M64" s="30" t="s">
        <v>85</v>
      </c>
      <c r="N64" s="30" t="s">
        <v>112</v>
      </c>
      <c r="O64" s="30">
        <v>1905050</v>
      </c>
      <c r="P64" s="30" t="s">
        <v>112</v>
      </c>
      <c r="Q64" s="30" t="s">
        <v>348</v>
      </c>
      <c r="R64" s="30" t="s">
        <v>113</v>
      </c>
      <c r="S64" s="30" t="s">
        <v>105</v>
      </c>
      <c r="T64" s="30" t="s">
        <v>134</v>
      </c>
      <c r="U64" s="34">
        <v>224</v>
      </c>
      <c r="V64" s="34">
        <v>56</v>
      </c>
      <c r="W64" s="57" t="s">
        <v>349</v>
      </c>
      <c r="X64" s="41">
        <v>45292</v>
      </c>
      <c r="Y64" s="41">
        <v>45657</v>
      </c>
      <c r="Z64" s="31" t="s">
        <v>194</v>
      </c>
      <c r="AA64" s="88">
        <v>57211285.710000001</v>
      </c>
      <c r="AB64" s="83"/>
      <c r="AC64" s="84"/>
      <c r="AD64" s="84"/>
      <c r="AE64" s="89"/>
      <c r="AF64" s="90">
        <v>119469666.67</v>
      </c>
      <c r="AG64" s="86"/>
      <c r="AH64" s="86"/>
      <c r="AI64" s="86"/>
      <c r="AJ64" s="86"/>
      <c r="AK64" s="86"/>
      <c r="AL64" s="86"/>
      <c r="AM64" s="86"/>
      <c r="AN64" s="86"/>
      <c r="AO64" s="87">
        <f t="shared" si="6"/>
        <v>176680952.38</v>
      </c>
      <c r="AP64" s="86"/>
    </row>
    <row r="65" spans="1:42" s="1" customFormat="1" ht="189.75" x14ac:dyDescent="0.3">
      <c r="A65" s="30" t="s">
        <v>33</v>
      </c>
      <c r="B65" s="30" t="s">
        <v>43</v>
      </c>
      <c r="C65" s="30" t="s">
        <v>68</v>
      </c>
      <c r="D65" s="30" t="s">
        <v>31</v>
      </c>
      <c r="E65" s="30">
        <v>5</v>
      </c>
      <c r="F65" s="30">
        <v>50</v>
      </c>
      <c r="G65" s="30"/>
      <c r="H65" s="42">
        <v>2024520010067</v>
      </c>
      <c r="I65" s="30" t="s">
        <v>316</v>
      </c>
      <c r="J65" s="30">
        <v>19</v>
      </c>
      <c r="K65" s="30" t="s">
        <v>77</v>
      </c>
      <c r="L65" s="30">
        <v>1905</v>
      </c>
      <c r="M65" s="30" t="s">
        <v>79</v>
      </c>
      <c r="N65" s="30" t="s">
        <v>172</v>
      </c>
      <c r="O65" s="30">
        <v>1905049</v>
      </c>
      <c r="P65" s="30" t="s">
        <v>150</v>
      </c>
      <c r="Q65" s="30" t="s">
        <v>171</v>
      </c>
      <c r="R65" s="30">
        <v>190504902</v>
      </c>
      <c r="S65" s="30" t="s">
        <v>172</v>
      </c>
      <c r="T65" s="30" t="s">
        <v>126</v>
      </c>
      <c r="U65" s="34">
        <v>3</v>
      </c>
      <c r="V65" s="34">
        <v>1</v>
      </c>
      <c r="W65" s="38" t="s">
        <v>331</v>
      </c>
      <c r="X65" s="41">
        <v>45658</v>
      </c>
      <c r="Y65" s="41">
        <v>46022</v>
      </c>
      <c r="Z65" s="39" t="s">
        <v>318</v>
      </c>
      <c r="AA65" s="76">
        <f>27500000+40000000</f>
        <v>67500000</v>
      </c>
      <c r="AB65" s="77"/>
      <c r="AC65" s="77"/>
      <c r="AD65" s="77"/>
      <c r="AE65" s="78"/>
      <c r="AF65" s="76"/>
      <c r="AG65" s="67"/>
      <c r="AH65" s="67"/>
      <c r="AI65" s="67"/>
      <c r="AJ65" s="67"/>
      <c r="AK65" s="67"/>
      <c r="AL65" s="67"/>
      <c r="AM65" s="67"/>
      <c r="AN65" s="67"/>
      <c r="AO65" s="70">
        <f>SUBTOTAL(9,AA65:AN65)</f>
        <v>67500000</v>
      </c>
      <c r="AP65" s="67"/>
    </row>
    <row r="66" spans="1:42" s="1" customFormat="1" ht="120.75" x14ac:dyDescent="0.3">
      <c r="A66" s="30" t="s">
        <v>33</v>
      </c>
      <c r="B66" s="30" t="s">
        <v>43</v>
      </c>
      <c r="C66" s="30" t="s">
        <v>69</v>
      </c>
      <c r="D66" s="30" t="s">
        <v>31</v>
      </c>
      <c r="E66" s="30">
        <v>0</v>
      </c>
      <c r="F66" s="30">
        <v>50</v>
      </c>
      <c r="G66" s="30"/>
      <c r="H66" s="42">
        <v>2024520010067</v>
      </c>
      <c r="I66" s="30" t="s">
        <v>316</v>
      </c>
      <c r="J66" s="30">
        <v>19</v>
      </c>
      <c r="K66" s="30" t="s">
        <v>77</v>
      </c>
      <c r="L66" s="30">
        <v>1905</v>
      </c>
      <c r="M66" s="30" t="s">
        <v>79</v>
      </c>
      <c r="N66" s="30" t="s">
        <v>173</v>
      </c>
      <c r="O66" s="30">
        <v>1905008</v>
      </c>
      <c r="P66" s="30" t="s">
        <v>173</v>
      </c>
      <c r="Q66" s="30" t="s">
        <v>208</v>
      </c>
      <c r="R66" s="30">
        <v>190500800</v>
      </c>
      <c r="S66" s="30" t="s">
        <v>173</v>
      </c>
      <c r="T66" s="30" t="s">
        <v>126</v>
      </c>
      <c r="U66" s="34">
        <v>1</v>
      </c>
      <c r="V66" s="34">
        <v>0.1</v>
      </c>
      <c r="W66" s="38" t="s">
        <v>317</v>
      </c>
      <c r="X66" s="41">
        <v>45658</v>
      </c>
      <c r="Y66" s="41">
        <v>46022</v>
      </c>
      <c r="Z66" s="39" t="s">
        <v>318</v>
      </c>
      <c r="AA66" s="76">
        <f>56000000+40000000+30000000</f>
        <v>126000000</v>
      </c>
      <c r="AB66" s="76"/>
      <c r="AC66" s="76"/>
      <c r="AD66" s="76"/>
      <c r="AE66" s="80"/>
      <c r="AF66" s="76">
        <v>112000000</v>
      </c>
      <c r="AG66" s="67"/>
      <c r="AH66" s="67"/>
      <c r="AI66" s="67"/>
      <c r="AJ66" s="67"/>
      <c r="AK66" s="67"/>
      <c r="AL66" s="67"/>
      <c r="AM66" s="67"/>
      <c r="AN66" s="109">
        <v>116400000</v>
      </c>
      <c r="AO66" s="70">
        <f t="shared" ref="AO66:AO69" si="7">SUBTOTAL(9,AA66:AN66)</f>
        <v>354400000</v>
      </c>
      <c r="AP66" s="67"/>
    </row>
    <row r="67" spans="1:42" s="1" customFormat="1" ht="69" x14ac:dyDescent="0.3">
      <c r="A67" s="30" t="s">
        <v>33</v>
      </c>
      <c r="B67" s="30" t="s">
        <v>43</v>
      </c>
      <c r="C67" s="30" t="s">
        <v>69</v>
      </c>
      <c r="D67" s="30" t="s">
        <v>31</v>
      </c>
      <c r="E67" s="30">
        <v>0</v>
      </c>
      <c r="F67" s="30">
        <v>50</v>
      </c>
      <c r="G67" s="30"/>
      <c r="H67" s="42">
        <v>2024520010067</v>
      </c>
      <c r="I67" s="30" t="s">
        <v>316</v>
      </c>
      <c r="J67" s="30">
        <v>19</v>
      </c>
      <c r="K67" s="30" t="s">
        <v>77</v>
      </c>
      <c r="L67" s="30">
        <v>1905</v>
      </c>
      <c r="M67" s="30" t="s">
        <v>79</v>
      </c>
      <c r="N67" s="30" t="s">
        <v>96</v>
      </c>
      <c r="O67" s="30">
        <v>1905053</v>
      </c>
      <c r="P67" s="30" t="s">
        <v>94</v>
      </c>
      <c r="Q67" s="30" t="s">
        <v>174</v>
      </c>
      <c r="R67" s="30">
        <v>190505300</v>
      </c>
      <c r="S67" s="30" t="s">
        <v>96</v>
      </c>
      <c r="T67" s="30" t="s">
        <v>126</v>
      </c>
      <c r="U67" s="34">
        <v>4</v>
      </c>
      <c r="V67" s="34">
        <v>1</v>
      </c>
      <c r="W67" s="38" t="s">
        <v>319</v>
      </c>
      <c r="X67" s="41">
        <v>45809</v>
      </c>
      <c r="Y67" s="41">
        <v>45961</v>
      </c>
      <c r="Z67" s="39" t="s">
        <v>318</v>
      </c>
      <c r="AA67" s="76">
        <v>40000000</v>
      </c>
      <c r="AB67" s="77"/>
      <c r="AC67" s="77"/>
      <c r="AD67" s="77"/>
      <c r="AE67" s="78"/>
      <c r="AF67" s="77"/>
      <c r="AG67" s="67"/>
      <c r="AH67" s="67"/>
      <c r="AI67" s="67"/>
      <c r="AJ67" s="67"/>
      <c r="AK67" s="67"/>
      <c r="AL67" s="67"/>
      <c r="AM67" s="67"/>
      <c r="AN67" s="67"/>
      <c r="AO67" s="70">
        <f t="shared" si="7"/>
        <v>40000000</v>
      </c>
      <c r="AP67" s="67"/>
    </row>
    <row r="68" spans="1:42" s="1" customFormat="1" ht="103.5" x14ac:dyDescent="0.3">
      <c r="A68" s="30" t="s">
        <v>33</v>
      </c>
      <c r="B68" s="30" t="s">
        <v>44</v>
      </c>
      <c r="C68" s="30" t="s">
        <v>69</v>
      </c>
      <c r="D68" s="30" t="s">
        <v>31</v>
      </c>
      <c r="E68" s="30">
        <v>0</v>
      </c>
      <c r="F68" s="30">
        <v>50</v>
      </c>
      <c r="G68" s="30"/>
      <c r="H68" s="42">
        <v>2024520010067</v>
      </c>
      <c r="I68" s="30" t="s">
        <v>316</v>
      </c>
      <c r="J68" s="30">
        <v>19</v>
      </c>
      <c r="K68" s="30" t="s">
        <v>86</v>
      </c>
      <c r="L68" s="30">
        <v>1905</v>
      </c>
      <c r="M68" s="30" t="s">
        <v>79</v>
      </c>
      <c r="N68" s="30" t="s">
        <v>175</v>
      </c>
      <c r="O68" s="30">
        <v>1905054</v>
      </c>
      <c r="P68" s="30" t="s">
        <v>175</v>
      </c>
      <c r="Q68" s="30" t="s">
        <v>176</v>
      </c>
      <c r="R68" s="30">
        <v>190505406</v>
      </c>
      <c r="S68" s="30" t="s">
        <v>175</v>
      </c>
      <c r="T68" s="30" t="s">
        <v>32</v>
      </c>
      <c r="U68" s="34">
        <v>4</v>
      </c>
      <c r="V68" s="34">
        <v>2</v>
      </c>
      <c r="W68" s="31" t="s">
        <v>320</v>
      </c>
      <c r="X68" s="43">
        <v>45717</v>
      </c>
      <c r="Y68" s="41">
        <v>46022</v>
      </c>
      <c r="Z68" s="39" t="s">
        <v>318</v>
      </c>
      <c r="AA68" s="76">
        <v>62700000</v>
      </c>
      <c r="AB68" s="76"/>
      <c r="AC68" s="76">
        <v>129731224.42749999</v>
      </c>
      <c r="AD68" s="76"/>
      <c r="AE68" s="80"/>
      <c r="AF68" s="76">
        <v>23200000</v>
      </c>
      <c r="AG68" s="67"/>
      <c r="AH68" s="67"/>
      <c r="AI68" s="67"/>
      <c r="AJ68" s="67"/>
      <c r="AK68" s="67"/>
      <c r="AL68" s="67"/>
      <c r="AM68" s="67"/>
      <c r="AN68" s="67"/>
      <c r="AO68" s="70">
        <f t="shared" si="7"/>
        <v>215631224.42750001</v>
      </c>
      <c r="AP68" s="67"/>
    </row>
    <row r="69" spans="1:42" s="1" customFormat="1" ht="189.75" x14ac:dyDescent="0.3">
      <c r="A69" s="30" t="s">
        <v>33</v>
      </c>
      <c r="B69" s="30" t="s">
        <v>44</v>
      </c>
      <c r="C69" s="30" t="s">
        <v>69</v>
      </c>
      <c r="D69" s="30" t="s">
        <v>31</v>
      </c>
      <c r="E69" s="30">
        <v>0</v>
      </c>
      <c r="F69" s="30">
        <v>50</v>
      </c>
      <c r="G69" s="30"/>
      <c r="H69" s="42">
        <v>2024520010067</v>
      </c>
      <c r="I69" s="30" t="s">
        <v>316</v>
      </c>
      <c r="J69" s="30">
        <v>19</v>
      </c>
      <c r="K69" s="30" t="s">
        <v>86</v>
      </c>
      <c r="L69" s="30">
        <v>1905</v>
      </c>
      <c r="M69" s="30" t="s">
        <v>198</v>
      </c>
      <c r="N69" s="30" t="s">
        <v>321</v>
      </c>
      <c r="O69" s="30">
        <v>1905035</v>
      </c>
      <c r="P69" s="30" t="s">
        <v>322</v>
      </c>
      <c r="Q69" s="30" t="s">
        <v>178</v>
      </c>
      <c r="R69" s="30">
        <v>190503505</v>
      </c>
      <c r="S69" s="30" t="s">
        <v>177</v>
      </c>
      <c r="T69" s="30" t="s">
        <v>32</v>
      </c>
      <c r="U69" s="34">
        <v>8</v>
      </c>
      <c r="V69" s="34">
        <v>4</v>
      </c>
      <c r="W69" s="31" t="s">
        <v>323</v>
      </c>
      <c r="X69" s="43">
        <v>45658</v>
      </c>
      <c r="Y69" s="41">
        <v>46022</v>
      </c>
      <c r="Z69" s="39" t="s">
        <v>318</v>
      </c>
      <c r="AA69" s="76">
        <v>4100000</v>
      </c>
      <c r="AB69" s="77"/>
      <c r="AC69" s="77"/>
      <c r="AD69" s="77"/>
      <c r="AE69" s="78"/>
      <c r="AF69" s="76">
        <v>79900000</v>
      </c>
      <c r="AG69" s="67"/>
      <c r="AH69" s="67"/>
      <c r="AI69" s="67"/>
      <c r="AJ69" s="67"/>
      <c r="AK69" s="67"/>
      <c r="AL69" s="67"/>
      <c r="AM69" s="67"/>
      <c r="AN69" s="67"/>
      <c r="AO69" s="70">
        <f t="shared" si="7"/>
        <v>84000000</v>
      </c>
      <c r="AP69" s="67"/>
    </row>
    <row r="70" spans="1:42" s="1" customFormat="1" ht="86.25" x14ac:dyDescent="0.3">
      <c r="A70" s="30" t="s">
        <v>33</v>
      </c>
      <c r="B70" s="30" t="s">
        <v>44</v>
      </c>
      <c r="C70" s="30" t="s">
        <v>70</v>
      </c>
      <c r="D70" s="30" t="s">
        <v>31</v>
      </c>
      <c r="E70" s="30">
        <v>15</v>
      </c>
      <c r="F70" s="30">
        <v>30</v>
      </c>
      <c r="G70" s="30">
        <v>0.25</v>
      </c>
      <c r="H70" s="45">
        <v>2024520010105</v>
      </c>
      <c r="I70" s="46" t="s">
        <v>241</v>
      </c>
      <c r="J70" s="30">
        <v>19</v>
      </c>
      <c r="K70" s="30" t="s">
        <v>75</v>
      </c>
      <c r="L70" s="30">
        <v>1905</v>
      </c>
      <c r="M70" s="30" t="s">
        <v>79</v>
      </c>
      <c r="N70" s="30" t="s">
        <v>239</v>
      </c>
      <c r="O70" s="30">
        <v>1905052</v>
      </c>
      <c r="P70" s="30" t="s">
        <v>220</v>
      </c>
      <c r="Q70" s="30" t="s">
        <v>240</v>
      </c>
      <c r="R70" s="30">
        <v>190505200</v>
      </c>
      <c r="S70" s="30" t="s">
        <v>340</v>
      </c>
      <c r="T70" s="30" t="s">
        <v>32</v>
      </c>
      <c r="U70" s="33">
        <v>1</v>
      </c>
      <c r="V70" s="33">
        <v>0.25</v>
      </c>
      <c r="W70" s="47" t="s">
        <v>339</v>
      </c>
      <c r="X70" s="47">
        <v>45658</v>
      </c>
      <c r="Y70" s="47">
        <v>46022</v>
      </c>
      <c r="Z70" s="46" t="s">
        <v>237</v>
      </c>
      <c r="AA70" s="48">
        <v>366750000</v>
      </c>
      <c r="AB70" s="48"/>
      <c r="AC70" s="48"/>
      <c r="AD70" s="48"/>
      <c r="AE70" s="62"/>
      <c r="AF70" s="62"/>
      <c r="AG70" s="62"/>
      <c r="AH70" s="62"/>
      <c r="AI70" s="62"/>
      <c r="AJ70" s="62"/>
      <c r="AK70" s="62"/>
      <c r="AL70" s="62"/>
      <c r="AM70" s="62"/>
      <c r="AN70" s="54">
        <v>72500000</v>
      </c>
      <c r="AO70" s="69">
        <f t="shared" ref="AO70:AO71" si="8">SUM(AA70:AN70)</f>
        <v>439250000</v>
      </c>
      <c r="AP70" s="62"/>
    </row>
    <row r="71" spans="1:42" s="1" customFormat="1" ht="51.75" x14ac:dyDescent="0.3">
      <c r="A71" s="30" t="s">
        <v>33</v>
      </c>
      <c r="B71" s="30" t="s">
        <v>44</v>
      </c>
      <c r="C71" s="30" t="s">
        <v>70</v>
      </c>
      <c r="D71" s="30" t="s">
        <v>31</v>
      </c>
      <c r="E71" s="30">
        <v>15</v>
      </c>
      <c r="F71" s="30">
        <v>30</v>
      </c>
      <c r="G71" s="30">
        <v>12</v>
      </c>
      <c r="H71" s="42">
        <v>2024520010105</v>
      </c>
      <c r="I71" s="39" t="s">
        <v>241</v>
      </c>
      <c r="J71" s="30">
        <v>19</v>
      </c>
      <c r="K71" s="30" t="s">
        <v>75</v>
      </c>
      <c r="L71" s="30">
        <v>1905</v>
      </c>
      <c r="M71" s="30" t="s">
        <v>79</v>
      </c>
      <c r="N71" s="30" t="s">
        <v>220</v>
      </c>
      <c r="O71" s="30">
        <v>1905053</v>
      </c>
      <c r="P71" s="30" t="s">
        <v>94</v>
      </c>
      <c r="Q71" s="30" t="s">
        <v>179</v>
      </c>
      <c r="R71" s="30">
        <v>190505300</v>
      </c>
      <c r="S71" s="30" t="s">
        <v>96</v>
      </c>
      <c r="T71" s="30" t="s">
        <v>32</v>
      </c>
      <c r="U71" s="33">
        <v>48</v>
      </c>
      <c r="V71" s="33">
        <v>12</v>
      </c>
      <c r="W71" s="49" t="s">
        <v>238</v>
      </c>
      <c r="X71" s="50">
        <v>45658</v>
      </c>
      <c r="Y71" s="50">
        <v>46022</v>
      </c>
      <c r="Z71" s="46" t="s">
        <v>237</v>
      </c>
      <c r="AA71" s="48">
        <v>91750000</v>
      </c>
      <c r="AB71" s="48"/>
      <c r="AC71" s="48"/>
      <c r="AD71" s="48"/>
      <c r="AE71" s="62"/>
      <c r="AF71" s="62"/>
      <c r="AG71" s="62"/>
      <c r="AH71" s="62"/>
      <c r="AI71" s="62"/>
      <c r="AJ71" s="62"/>
      <c r="AK71" s="62"/>
      <c r="AL71" s="62"/>
      <c r="AM71" s="62"/>
      <c r="AN71" s="63">
        <v>347500000</v>
      </c>
      <c r="AO71" s="69">
        <f t="shared" si="8"/>
        <v>439250000</v>
      </c>
      <c r="AP71" s="62"/>
    </row>
    <row r="72" spans="1:42" s="1" customFormat="1" ht="138" x14ac:dyDescent="0.3">
      <c r="A72" s="30" t="s">
        <v>33</v>
      </c>
      <c r="B72" s="30" t="s">
        <v>43</v>
      </c>
      <c r="C72" s="30" t="s">
        <v>258</v>
      </c>
      <c r="D72" s="30" t="s">
        <v>126</v>
      </c>
      <c r="E72" s="30">
        <v>0</v>
      </c>
      <c r="F72" s="30">
        <v>4</v>
      </c>
      <c r="G72" s="30">
        <v>4</v>
      </c>
      <c r="H72" s="42">
        <v>2024520010108</v>
      </c>
      <c r="I72" s="49" t="s">
        <v>242</v>
      </c>
      <c r="J72" s="30">
        <v>19</v>
      </c>
      <c r="K72" s="30" t="s">
        <v>75</v>
      </c>
      <c r="L72" s="30">
        <v>1905</v>
      </c>
      <c r="M72" s="30" t="s">
        <v>76</v>
      </c>
      <c r="N72" s="30" t="s">
        <v>259</v>
      </c>
      <c r="O72" s="30">
        <v>1905037</v>
      </c>
      <c r="P72" s="30" t="s">
        <v>260</v>
      </c>
      <c r="Q72" s="30" t="s">
        <v>261</v>
      </c>
      <c r="R72" s="30">
        <v>190503700</v>
      </c>
      <c r="S72" s="30" t="s">
        <v>259</v>
      </c>
      <c r="T72" s="30" t="s">
        <v>32</v>
      </c>
      <c r="U72" s="34">
        <v>4</v>
      </c>
      <c r="V72" s="34">
        <v>1</v>
      </c>
      <c r="W72" s="41" t="s">
        <v>262</v>
      </c>
      <c r="X72" s="41">
        <v>45325</v>
      </c>
      <c r="Y72" s="51">
        <v>46022</v>
      </c>
      <c r="Z72" s="39" t="s">
        <v>183</v>
      </c>
      <c r="AA72" s="37"/>
      <c r="AB72" s="64"/>
      <c r="AC72" s="37"/>
      <c r="AD72" s="64"/>
      <c r="AE72" s="67"/>
      <c r="AF72" s="67"/>
      <c r="AG72" s="67"/>
      <c r="AH72" s="67"/>
      <c r="AI72" s="67"/>
      <c r="AJ72" s="67"/>
      <c r="AK72" s="67"/>
      <c r="AL72" s="67"/>
      <c r="AM72" s="67"/>
      <c r="AN72" s="37">
        <v>15950000</v>
      </c>
      <c r="AO72" s="37">
        <f>AN72</f>
        <v>15950000</v>
      </c>
      <c r="AP72" s="67"/>
    </row>
    <row r="73" spans="1:42" s="1" customFormat="1" x14ac:dyDescent="0.3">
      <c r="A73" s="12"/>
      <c r="B73" s="12"/>
      <c r="C73" s="12"/>
      <c r="D73" s="12"/>
      <c r="E73" s="12"/>
      <c r="F73" s="12"/>
      <c r="G73" s="12"/>
      <c r="H73" s="13"/>
      <c r="I73" s="13"/>
      <c r="J73" s="13"/>
      <c r="K73" s="14"/>
      <c r="L73" s="14"/>
      <c r="M73" s="14"/>
      <c r="N73" s="14"/>
      <c r="O73" s="13"/>
      <c r="P73" s="13"/>
      <c r="Q73" s="13"/>
      <c r="R73" s="13"/>
      <c r="S73" s="13"/>
      <c r="T73" s="13"/>
      <c r="U73" s="12"/>
      <c r="V73" s="15"/>
      <c r="W73" s="16"/>
      <c r="X73" s="16"/>
      <c r="Y73" s="16"/>
      <c r="Z73" s="13"/>
      <c r="AA73"/>
      <c r="AB73"/>
      <c r="AC73"/>
      <c r="AD73"/>
      <c r="AE73"/>
      <c r="AF73"/>
      <c r="AG73"/>
      <c r="AH73"/>
      <c r="AI73"/>
      <c r="AJ73"/>
      <c r="AK73"/>
      <c r="AL73"/>
      <c r="AM73"/>
      <c r="AN73"/>
      <c r="AO73" s="94">
        <f>SUM(AO14:AO72)</f>
        <v>419402172069.2923</v>
      </c>
      <c r="AP73"/>
    </row>
    <row r="74" spans="1:42" s="1" customFormat="1" x14ac:dyDescent="0.3">
      <c r="A74" s="12"/>
      <c r="B74" s="12"/>
      <c r="C74" s="12"/>
      <c r="D74" s="12"/>
      <c r="E74" s="12"/>
      <c r="F74" s="12"/>
      <c r="G74" s="12"/>
      <c r="H74" s="13"/>
      <c r="I74" s="13"/>
      <c r="J74" s="13"/>
      <c r="K74" s="14"/>
      <c r="L74" s="14"/>
      <c r="M74" s="14"/>
      <c r="N74" s="14"/>
      <c r="O74" s="13"/>
      <c r="P74" s="13"/>
      <c r="Q74" s="13"/>
      <c r="R74" s="13"/>
      <c r="S74" s="13"/>
      <c r="T74" s="13"/>
      <c r="U74" s="12"/>
      <c r="V74" s="15"/>
      <c r="W74" s="16"/>
      <c r="X74" s="16"/>
      <c r="Y74" s="16"/>
      <c r="Z74" s="13"/>
      <c r="AA74" s="17"/>
      <c r="AB74" s="18"/>
      <c r="AC74" s="18"/>
      <c r="AD74" s="18"/>
    </row>
    <row r="75" spans="1:42" s="1" customFormat="1" x14ac:dyDescent="0.3">
      <c r="A75" s="12"/>
      <c r="B75" s="12"/>
      <c r="C75" s="12"/>
      <c r="D75" s="12"/>
      <c r="E75" s="12"/>
      <c r="F75" s="12"/>
      <c r="G75" s="12"/>
      <c r="H75" s="13"/>
      <c r="I75" s="13"/>
      <c r="J75" s="13"/>
      <c r="K75" s="14"/>
      <c r="L75" s="14"/>
      <c r="M75" s="14"/>
      <c r="N75" s="14"/>
      <c r="O75" s="13"/>
      <c r="P75" s="13"/>
      <c r="Q75" s="13"/>
      <c r="R75" s="13"/>
      <c r="S75" s="13"/>
      <c r="T75" s="13"/>
      <c r="U75" s="12"/>
      <c r="V75" s="15"/>
      <c r="W75" s="16"/>
      <c r="X75" s="16"/>
      <c r="Y75" s="16"/>
      <c r="Z75" s="13"/>
      <c r="AA75" s="17"/>
      <c r="AB75" s="18"/>
      <c r="AC75" s="18"/>
      <c r="AD75" s="18"/>
    </row>
    <row r="76" spans="1:42" s="1" customFormat="1" x14ac:dyDescent="0.3">
      <c r="A76" s="12"/>
      <c r="B76" s="12"/>
      <c r="C76" s="12"/>
      <c r="D76" s="12"/>
      <c r="E76" s="12"/>
      <c r="F76" s="12"/>
      <c r="G76" s="12"/>
      <c r="H76" s="13"/>
      <c r="I76" s="13"/>
      <c r="J76" s="13"/>
      <c r="K76" s="14"/>
      <c r="L76" s="14"/>
      <c r="M76" s="14"/>
      <c r="N76" s="14"/>
      <c r="O76" s="13"/>
      <c r="P76" s="13"/>
      <c r="Q76" s="13"/>
      <c r="R76" s="13"/>
      <c r="S76" s="13"/>
      <c r="T76" s="13"/>
      <c r="U76" s="12"/>
      <c r="V76" s="15"/>
      <c r="W76" s="16"/>
      <c r="X76" s="16"/>
      <c r="Y76" s="16"/>
      <c r="Z76" s="13"/>
      <c r="AA76" s="17"/>
      <c r="AB76" s="18"/>
      <c r="AC76" s="18"/>
      <c r="AD76" s="18"/>
    </row>
    <row r="77" spans="1:42" s="1" customFormat="1" x14ac:dyDescent="0.3">
      <c r="A77" s="12"/>
      <c r="B77" s="12"/>
      <c r="C77" s="12"/>
      <c r="D77" s="12"/>
      <c r="E77" s="12"/>
      <c r="F77" s="12"/>
      <c r="G77" s="12"/>
      <c r="H77" s="13"/>
      <c r="I77" s="13"/>
      <c r="J77" s="13"/>
      <c r="K77" s="14"/>
      <c r="L77" s="14"/>
      <c r="M77" s="14"/>
      <c r="N77" s="14"/>
      <c r="O77" s="13"/>
      <c r="P77" s="13"/>
      <c r="Q77" s="13"/>
      <c r="R77" s="13"/>
      <c r="S77" s="13"/>
      <c r="T77" s="13"/>
      <c r="U77" s="12"/>
      <c r="V77" s="15"/>
      <c r="W77" s="16"/>
      <c r="X77" s="16"/>
      <c r="Y77" s="16"/>
      <c r="Z77" s="13"/>
      <c r="AA77" s="17"/>
      <c r="AB77" s="18"/>
      <c r="AC77" s="18"/>
      <c r="AD77" s="18"/>
    </row>
    <row r="78" spans="1:42" s="1" customFormat="1" x14ac:dyDescent="0.3">
      <c r="A78" s="12"/>
      <c r="B78" s="12"/>
      <c r="C78" s="12"/>
      <c r="D78" s="12"/>
      <c r="E78" s="12"/>
      <c r="F78" s="12"/>
      <c r="G78" s="12"/>
      <c r="H78" s="13"/>
      <c r="I78" s="13"/>
      <c r="J78" s="13"/>
      <c r="K78" s="14"/>
      <c r="L78" s="14"/>
      <c r="M78" s="14"/>
      <c r="N78" s="14"/>
      <c r="O78" s="13"/>
      <c r="P78" s="13"/>
      <c r="Q78" s="13"/>
      <c r="R78" s="13"/>
      <c r="S78" s="13"/>
      <c r="T78" s="13"/>
      <c r="U78" s="12"/>
      <c r="V78" s="15"/>
      <c r="W78" s="16"/>
      <c r="X78" s="16"/>
      <c r="Y78" s="16"/>
      <c r="Z78"/>
      <c r="AA78"/>
      <c r="AB78"/>
      <c r="AC78"/>
      <c r="AD78"/>
      <c r="AE78"/>
      <c r="AF78"/>
      <c r="AG78"/>
      <c r="AH78"/>
      <c r="AI78"/>
      <c r="AJ78"/>
      <c r="AK78"/>
      <c r="AL78"/>
      <c r="AM78"/>
      <c r="AN78"/>
      <c r="AO78"/>
      <c r="AP78"/>
    </row>
    <row r="79" spans="1:42" s="1" customFormat="1" x14ac:dyDescent="0.3">
      <c r="A79" s="12"/>
      <c r="B79" s="12"/>
      <c r="C79" s="12"/>
      <c r="D79" s="12"/>
      <c r="E79" s="12"/>
      <c r="F79" s="12"/>
      <c r="G79" s="12"/>
      <c r="H79" s="13"/>
      <c r="I79" s="13"/>
      <c r="J79" s="13"/>
      <c r="K79" s="14"/>
      <c r="L79" s="14"/>
      <c r="M79" s="14"/>
      <c r="N79" s="14"/>
      <c r="O79" s="13"/>
      <c r="P79" s="13"/>
      <c r="Q79" s="13"/>
      <c r="R79" s="13"/>
      <c r="S79" s="13"/>
      <c r="T79" s="13"/>
      <c r="U79" s="12"/>
      <c r="V79" s="15"/>
      <c r="W79" s="16"/>
      <c r="X79" s="16"/>
      <c r="Y79" s="16"/>
      <c r="Z79"/>
      <c r="AA79"/>
      <c r="AB79"/>
      <c r="AC79"/>
      <c r="AD79"/>
      <c r="AE79"/>
      <c r="AF79"/>
      <c r="AG79"/>
      <c r="AH79"/>
      <c r="AI79"/>
      <c r="AJ79"/>
      <c r="AK79"/>
      <c r="AL79"/>
      <c r="AM79"/>
      <c r="AN79"/>
      <c r="AO79"/>
      <c r="AP79" s="95"/>
    </row>
    <row r="80" spans="1:42" s="1" customFormat="1" x14ac:dyDescent="0.3">
      <c r="A80" s="12"/>
      <c r="B80" s="12"/>
      <c r="C80" s="12"/>
      <c r="D80" s="12"/>
      <c r="E80" s="12"/>
      <c r="F80" s="12"/>
      <c r="G80" s="12"/>
      <c r="H80" s="13"/>
      <c r="I80" s="13"/>
      <c r="J80" s="13"/>
      <c r="K80" s="14"/>
      <c r="L80" s="14"/>
      <c r="M80" s="14"/>
      <c r="N80" s="14"/>
      <c r="O80" s="13"/>
      <c r="P80" s="13"/>
      <c r="Q80" s="13"/>
      <c r="R80" s="13"/>
      <c r="S80" s="13"/>
      <c r="T80" s="13"/>
      <c r="U80" s="12"/>
      <c r="V80" s="15"/>
      <c r="W80" s="16"/>
      <c r="X80" s="16"/>
      <c r="Y80" s="16"/>
      <c r="Z80" s="13"/>
      <c r="AA80" s="17"/>
      <c r="AB80" s="18"/>
      <c r="AC80" s="18"/>
      <c r="AD80" s="18"/>
    </row>
    <row r="81" spans="1:30" s="1" customFormat="1" x14ac:dyDescent="0.3">
      <c r="A81" s="12"/>
      <c r="B81" s="12"/>
      <c r="C81" s="12"/>
      <c r="D81" s="12"/>
      <c r="E81" s="12"/>
      <c r="F81" s="12"/>
      <c r="G81" s="12"/>
      <c r="H81" s="13"/>
      <c r="I81" s="13"/>
      <c r="J81" s="13"/>
      <c r="K81" s="14"/>
      <c r="L81" s="14"/>
      <c r="M81" s="14"/>
      <c r="N81" s="14"/>
      <c r="O81" s="13"/>
      <c r="P81" s="13"/>
      <c r="Q81" s="13"/>
      <c r="R81" s="13"/>
      <c r="S81" s="13"/>
      <c r="T81" s="13"/>
      <c r="U81" s="12"/>
      <c r="V81" s="15"/>
      <c r="W81" s="16"/>
      <c r="X81" s="16"/>
      <c r="Y81" s="16"/>
      <c r="Z81" s="13"/>
      <c r="AA81" s="17"/>
      <c r="AB81" s="17"/>
      <c r="AC81" s="17"/>
      <c r="AD81" s="17"/>
    </row>
    <row r="82" spans="1:30" s="1" customFormat="1" x14ac:dyDescent="0.3">
      <c r="A82" s="12"/>
      <c r="B82" s="12"/>
      <c r="C82" s="12"/>
      <c r="D82" s="12"/>
      <c r="E82" s="12"/>
      <c r="F82" s="12"/>
      <c r="G82" s="12"/>
      <c r="H82" s="13"/>
      <c r="I82" s="13"/>
      <c r="J82" s="13"/>
      <c r="K82" s="14"/>
      <c r="L82" s="14"/>
      <c r="M82" s="14"/>
      <c r="N82" s="14"/>
      <c r="O82" s="13"/>
      <c r="P82" s="13"/>
      <c r="Q82" s="13"/>
      <c r="R82" s="13"/>
      <c r="S82" s="13"/>
      <c r="T82" s="13"/>
      <c r="U82" s="12"/>
      <c r="V82" s="15"/>
      <c r="W82" s="16"/>
      <c r="X82" s="16"/>
      <c r="Y82" s="16"/>
      <c r="Z82" s="13"/>
      <c r="AA82" s="17"/>
      <c r="AB82" s="17"/>
      <c r="AC82" s="17"/>
      <c r="AD82" s="17"/>
    </row>
    <row r="83" spans="1:30" s="1" customFormat="1" x14ac:dyDescent="0.3">
      <c r="A83" s="12"/>
      <c r="B83" s="12"/>
      <c r="C83" s="12"/>
      <c r="D83" s="12"/>
      <c r="E83" s="12"/>
      <c r="F83" s="12"/>
      <c r="G83" s="12"/>
      <c r="H83" s="13"/>
      <c r="I83" s="13"/>
      <c r="J83" s="13"/>
      <c r="K83" s="14"/>
      <c r="L83" s="14"/>
      <c r="M83" s="14"/>
      <c r="N83" s="14"/>
      <c r="O83" s="13"/>
      <c r="P83" s="13"/>
      <c r="Q83" s="13"/>
      <c r="R83" s="13"/>
      <c r="S83" s="13"/>
      <c r="T83" s="13"/>
      <c r="U83" s="12"/>
      <c r="V83" s="15"/>
      <c r="W83" s="16"/>
      <c r="X83" s="16"/>
      <c r="Y83" s="16"/>
      <c r="Z83" s="13"/>
      <c r="AA83" s="17"/>
      <c r="AB83" s="17"/>
      <c r="AC83" s="17"/>
      <c r="AD83" s="17"/>
    </row>
    <row r="84" spans="1:30" s="1" customFormat="1" x14ac:dyDescent="0.3">
      <c r="A84" s="12"/>
      <c r="B84" s="12"/>
      <c r="C84" s="12"/>
      <c r="D84" s="12"/>
      <c r="E84" s="12"/>
      <c r="F84" s="12"/>
      <c r="G84" s="12"/>
      <c r="H84" s="13"/>
      <c r="I84" s="13"/>
      <c r="J84" s="13"/>
      <c r="K84" s="14"/>
      <c r="L84" s="14"/>
      <c r="M84" s="14"/>
      <c r="N84" s="14"/>
      <c r="O84" s="13"/>
      <c r="P84" s="13"/>
      <c r="Q84" s="13"/>
      <c r="R84" s="13"/>
      <c r="S84" s="13"/>
      <c r="T84" s="13"/>
      <c r="U84" s="12"/>
      <c r="V84" s="15"/>
      <c r="W84" s="16"/>
      <c r="X84" s="16"/>
      <c r="Y84" s="16"/>
      <c r="Z84" s="13"/>
      <c r="AA84" s="17"/>
      <c r="AB84" s="17"/>
      <c r="AC84" s="17"/>
      <c r="AD84" s="17"/>
    </row>
    <row r="85" spans="1:30" s="1" customFormat="1" x14ac:dyDescent="0.3">
      <c r="A85" s="12"/>
      <c r="B85" s="12"/>
      <c r="C85" s="12"/>
      <c r="D85" s="12"/>
      <c r="E85" s="12"/>
      <c r="F85" s="12"/>
      <c r="G85" s="12"/>
      <c r="H85" s="13"/>
      <c r="I85" s="13"/>
      <c r="J85" s="13"/>
      <c r="K85" s="14"/>
      <c r="L85" s="14"/>
      <c r="M85" s="14"/>
      <c r="N85" s="14"/>
      <c r="O85" s="13"/>
      <c r="P85" s="13"/>
      <c r="Q85" s="13"/>
      <c r="R85" s="13"/>
      <c r="S85" s="13"/>
      <c r="T85" s="13"/>
      <c r="U85" s="12"/>
      <c r="V85" s="15"/>
      <c r="W85" s="16"/>
      <c r="X85" s="16"/>
      <c r="Y85" s="16"/>
      <c r="Z85" s="13"/>
      <c r="AA85" s="17"/>
      <c r="AB85" s="17"/>
      <c r="AC85" s="17"/>
      <c r="AD85" s="17"/>
    </row>
    <row r="86" spans="1:30" s="1" customFormat="1" x14ac:dyDescent="0.3">
      <c r="A86" s="12"/>
      <c r="B86" s="12"/>
      <c r="C86" s="12"/>
      <c r="D86" s="12"/>
      <c r="E86" s="12"/>
      <c r="F86" s="12"/>
      <c r="G86" s="12"/>
      <c r="H86" s="13"/>
      <c r="I86" s="13"/>
      <c r="J86" s="13"/>
      <c r="K86" s="14"/>
      <c r="L86" s="14"/>
      <c r="M86" s="14"/>
      <c r="N86" s="14"/>
      <c r="O86" s="13"/>
      <c r="P86" s="13"/>
      <c r="Q86" s="13"/>
      <c r="R86" s="13"/>
      <c r="S86" s="13"/>
      <c r="T86" s="13"/>
      <c r="U86" s="12"/>
      <c r="V86" s="15"/>
      <c r="W86" s="16"/>
      <c r="X86" s="16"/>
      <c r="Y86" s="16"/>
      <c r="Z86" s="13"/>
      <c r="AA86" s="17"/>
      <c r="AB86" s="18"/>
      <c r="AC86" s="18"/>
      <c r="AD86" s="18"/>
    </row>
    <row r="87" spans="1:30" s="1" customFormat="1" x14ac:dyDescent="0.3">
      <c r="A87" s="12"/>
      <c r="B87" s="12"/>
      <c r="C87" s="12"/>
      <c r="D87" s="12"/>
      <c r="E87" s="12"/>
      <c r="F87" s="12"/>
      <c r="G87" s="12"/>
      <c r="H87" s="13"/>
      <c r="I87" s="13"/>
      <c r="J87" s="13"/>
      <c r="K87" s="14"/>
      <c r="L87" s="14"/>
      <c r="M87" s="14"/>
      <c r="N87" s="14"/>
      <c r="O87" s="13"/>
      <c r="P87" s="13"/>
      <c r="Q87" s="13"/>
      <c r="R87" s="13"/>
      <c r="S87" s="13"/>
      <c r="T87" s="13"/>
      <c r="U87" s="12"/>
      <c r="V87" s="15"/>
      <c r="W87" s="16"/>
      <c r="X87" s="16"/>
      <c r="Y87" s="16"/>
      <c r="Z87" s="13"/>
      <c r="AA87" s="17"/>
      <c r="AB87" s="18"/>
      <c r="AC87" s="18"/>
      <c r="AD87" s="18"/>
    </row>
    <row r="88" spans="1:30" s="1" customFormat="1" x14ac:dyDescent="0.3">
      <c r="A88" s="12"/>
      <c r="B88" s="12"/>
      <c r="C88" s="12"/>
      <c r="D88" s="12"/>
      <c r="E88" s="12"/>
      <c r="F88" s="12"/>
      <c r="G88" s="12"/>
      <c r="H88" s="13"/>
      <c r="I88" s="13"/>
      <c r="J88" s="13"/>
      <c r="K88" s="14"/>
      <c r="L88" s="14"/>
      <c r="M88" s="14"/>
      <c r="N88" s="14"/>
      <c r="O88" s="13"/>
      <c r="P88" s="13"/>
      <c r="Q88" s="13"/>
      <c r="R88" s="13"/>
      <c r="S88" s="13"/>
      <c r="T88" s="13"/>
      <c r="U88" s="12"/>
      <c r="V88" s="15"/>
      <c r="W88" s="16"/>
      <c r="X88" s="16"/>
      <c r="Y88" s="16"/>
      <c r="Z88" s="13"/>
      <c r="AA88" s="17"/>
      <c r="AB88" s="18"/>
      <c r="AC88" s="18"/>
      <c r="AD88" s="18"/>
    </row>
    <row r="89" spans="1:30" s="1" customFormat="1" x14ac:dyDescent="0.3">
      <c r="A89" s="12"/>
      <c r="B89" s="12"/>
      <c r="C89" s="12"/>
      <c r="D89" s="12"/>
      <c r="E89" s="12"/>
      <c r="F89" s="12"/>
      <c r="G89" s="12"/>
      <c r="H89" s="13"/>
      <c r="I89" s="13"/>
      <c r="J89" s="13"/>
      <c r="K89" s="14"/>
      <c r="L89" s="14"/>
      <c r="M89" s="14"/>
      <c r="N89" s="14"/>
      <c r="O89" s="13"/>
      <c r="P89" s="13"/>
      <c r="Q89" s="13"/>
      <c r="R89" s="13"/>
      <c r="S89" s="13"/>
      <c r="T89" s="13"/>
      <c r="U89" s="12"/>
      <c r="V89" s="15"/>
      <c r="W89" s="16"/>
      <c r="X89" s="16"/>
      <c r="Y89" s="16"/>
      <c r="Z89" s="13"/>
      <c r="AA89" s="17"/>
      <c r="AB89" s="18"/>
      <c r="AC89" s="18"/>
      <c r="AD89" s="18"/>
    </row>
    <row r="90" spans="1:30" s="1" customFormat="1" x14ac:dyDescent="0.3">
      <c r="A90" s="12"/>
      <c r="B90" s="12"/>
      <c r="C90" s="12"/>
      <c r="D90" s="12"/>
      <c r="E90" s="12"/>
      <c r="F90" s="12"/>
      <c r="G90" s="12"/>
      <c r="H90" s="13"/>
      <c r="I90" s="13"/>
      <c r="J90" s="13"/>
      <c r="K90" s="14"/>
      <c r="L90" s="14"/>
      <c r="M90" s="14"/>
      <c r="N90" s="14"/>
      <c r="O90" s="13"/>
      <c r="P90" s="13"/>
      <c r="Q90" s="13"/>
      <c r="R90" s="13"/>
      <c r="S90" s="13"/>
      <c r="T90" s="13"/>
      <c r="U90" s="12"/>
      <c r="V90" s="15"/>
      <c r="W90" s="16"/>
      <c r="X90" s="16"/>
      <c r="Y90" s="16"/>
      <c r="Z90" s="13"/>
      <c r="AA90" s="17"/>
      <c r="AB90" s="18"/>
      <c r="AC90" s="18"/>
      <c r="AD90" s="18"/>
    </row>
    <row r="91" spans="1:30" s="1" customFormat="1" x14ac:dyDescent="0.3">
      <c r="A91" s="12"/>
      <c r="B91" s="12"/>
      <c r="C91" s="12"/>
      <c r="D91" s="12"/>
      <c r="E91" s="12"/>
      <c r="F91" s="12"/>
      <c r="G91" s="12"/>
      <c r="H91" s="13"/>
      <c r="I91" s="13"/>
      <c r="J91" s="13"/>
      <c r="K91" s="14"/>
      <c r="L91" s="14"/>
      <c r="M91" s="14"/>
      <c r="N91" s="14"/>
      <c r="O91" s="13"/>
      <c r="P91" s="13"/>
      <c r="Q91" s="13"/>
      <c r="R91" s="13"/>
      <c r="S91" s="13"/>
      <c r="T91" s="13"/>
      <c r="U91" s="12"/>
      <c r="V91" s="15"/>
      <c r="W91" s="16"/>
      <c r="X91" s="16"/>
      <c r="Y91" s="16"/>
      <c r="Z91" s="13"/>
      <c r="AA91" s="17"/>
      <c r="AB91" s="18"/>
      <c r="AC91" s="18"/>
      <c r="AD91" s="18"/>
    </row>
    <row r="92" spans="1:30" s="1" customFormat="1" x14ac:dyDescent="0.3">
      <c r="A92" s="12"/>
      <c r="B92" s="12"/>
      <c r="C92" s="12"/>
      <c r="D92" s="12"/>
      <c r="E92" s="12"/>
      <c r="F92" s="12"/>
      <c r="G92" s="12"/>
      <c r="H92" s="13"/>
      <c r="I92" s="13"/>
      <c r="J92" s="13"/>
      <c r="K92" s="14"/>
      <c r="L92" s="14"/>
      <c r="M92" s="14"/>
      <c r="N92" s="14"/>
      <c r="O92" s="13"/>
      <c r="P92" s="13"/>
      <c r="Q92" s="13"/>
      <c r="R92" s="13"/>
      <c r="S92" s="13"/>
      <c r="T92" s="13"/>
      <c r="U92" s="12"/>
      <c r="V92" s="15"/>
      <c r="W92" s="16"/>
      <c r="X92" s="16"/>
      <c r="Y92" s="16"/>
      <c r="Z92" s="13"/>
      <c r="AA92" s="17"/>
      <c r="AB92" s="18"/>
      <c r="AC92" s="18"/>
      <c r="AD92" s="18"/>
    </row>
    <row r="93" spans="1:30" s="1" customFormat="1" x14ac:dyDescent="0.3">
      <c r="A93" s="12"/>
      <c r="B93" s="12"/>
      <c r="C93" s="12"/>
      <c r="D93" s="12"/>
      <c r="E93" s="12"/>
      <c r="F93" s="12"/>
      <c r="G93" s="12"/>
      <c r="H93" s="13"/>
      <c r="I93" s="13"/>
      <c r="J93" s="13"/>
      <c r="K93" s="14"/>
      <c r="L93" s="14"/>
      <c r="M93" s="14"/>
      <c r="N93" s="14"/>
      <c r="O93" s="13"/>
      <c r="P93" s="13"/>
      <c r="Q93" s="13"/>
      <c r="R93" s="13"/>
      <c r="S93" s="13"/>
      <c r="T93" s="13"/>
      <c r="U93" s="12"/>
      <c r="V93" s="15"/>
      <c r="W93" s="16"/>
      <c r="X93" s="16"/>
      <c r="Y93" s="16"/>
      <c r="Z93" s="13"/>
      <c r="AA93" s="17"/>
      <c r="AB93" s="18"/>
      <c r="AC93" s="18"/>
      <c r="AD93" s="18"/>
    </row>
    <row r="94" spans="1:30" s="1" customFormat="1" x14ac:dyDescent="0.3">
      <c r="A94" s="12"/>
      <c r="B94" s="12"/>
      <c r="C94" s="12"/>
      <c r="D94" s="12"/>
      <c r="E94" s="12"/>
      <c r="F94" s="12"/>
      <c r="G94" s="12"/>
      <c r="H94" s="13"/>
      <c r="I94" s="13"/>
      <c r="J94" s="13"/>
      <c r="K94" s="14"/>
      <c r="L94" s="14"/>
      <c r="M94" s="14"/>
      <c r="N94" s="14"/>
      <c r="O94" s="13"/>
      <c r="P94" s="13"/>
      <c r="Q94" s="13"/>
      <c r="R94" s="13"/>
      <c r="S94" s="13"/>
      <c r="T94" s="13"/>
      <c r="U94" s="12"/>
      <c r="V94" s="15"/>
      <c r="W94" s="16"/>
      <c r="X94" s="16"/>
      <c r="Y94" s="16"/>
      <c r="Z94" s="13"/>
      <c r="AA94" s="17"/>
      <c r="AB94" s="18"/>
      <c r="AC94" s="18"/>
      <c r="AD94" s="18"/>
    </row>
    <row r="95" spans="1:30" s="1" customFormat="1" x14ac:dyDescent="0.3">
      <c r="A95" s="12"/>
      <c r="B95" s="12"/>
      <c r="C95" s="12"/>
      <c r="D95" s="12"/>
      <c r="E95" s="12"/>
      <c r="F95" s="12"/>
      <c r="G95" s="12"/>
      <c r="H95" s="13"/>
      <c r="I95" s="13"/>
      <c r="J95" s="13"/>
      <c r="K95" s="14"/>
      <c r="L95" s="14"/>
      <c r="M95" s="14"/>
      <c r="N95" s="14"/>
      <c r="O95" s="13"/>
      <c r="P95" s="13"/>
      <c r="Q95" s="13"/>
      <c r="R95" s="13"/>
      <c r="S95" s="13"/>
      <c r="T95" s="13"/>
      <c r="U95" s="12"/>
      <c r="V95" s="15"/>
      <c r="W95" s="16"/>
      <c r="X95" s="16"/>
      <c r="Y95" s="16"/>
      <c r="Z95" s="13"/>
      <c r="AA95" s="17"/>
      <c r="AB95" s="18"/>
      <c r="AC95" s="18"/>
      <c r="AD95" s="18"/>
    </row>
    <row r="96" spans="1:30" s="1" customFormat="1" x14ac:dyDescent="0.3">
      <c r="A96" s="12"/>
      <c r="B96" s="12"/>
      <c r="C96" s="12"/>
      <c r="D96" s="12"/>
      <c r="E96" s="12"/>
      <c r="F96" s="12"/>
      <c r="G96" s="12"/>
      <c r="H96" s="13"/>
      <c r="I96" s="13"/>
      <c r="J96" s="13"/>
      <c r="K96" s="14"/>
      <c r="L96" s="14"/>
      <c r="M96" s="14"/>
      <c r="N96" s="14"/>
      <c r="O96" s="13"/>
      <c r="P96" s="13"/>
      <c r="Q96" s="13"/>
      <c r="R96" s="13"/>
      <c r="S96" s="13"/>
      <c r="T96" s="13"/>
      <c r="U96" s="12"/>
      <c r="V96" s="15"/>
      <c r="W96" s="16"/>
      <c r="X96" s="16"/>
      <c r="Y96" s="16"/>
      <c r="Z96" s="13"/>
      <c r="AA96" s="17"/>
      <c r="AB96" s="18"/>
      <c r="AC96" s="18"/>
      <c r="AD96" s="18"/>
    </row>
    <row r="97" spans="1:30" s="1" customFormat="1" x14ac:dyDescent="0.3">
      <c r="A97" s="12"/>
      <c r="B97" s="12"/>
      <c r="C97" s="12"/>
      <c r="D97" s="12"/>
      <c r="E97" s="12"/>
      <c r="F97" s="12"/>
      <c r="G97" s="12"/>
      <c r="H97" s="13"/>
      <c r="I97" s="13"/>
      <c r="J97" s="13"/>
      <c r="K97" s="14"/>
      <c r="L97" s="14"/>
      <c r="M97" s="14"/>
      <c r="N97" s="14"/>
      <c r="O97" s="13"/>
      <c r="P97" s="13"/>
      <c r="Q97" s="13"/>
      <c r="R97" s="13"/>
      <c r="S97" s="13"/>
      <c r="T97" s="13"/>
      <c r="U97" s="12"/>
      <c r="V97" s="15"/>
      <c r="W97" s="16"/>
      <c r="X97" s="16"/>
      <c r="Y97" s="16"/>
      <c r="Z97" s="13"/>
      <c r="AA97" s="17"/>
      <c r="AB97" s="18"/>
      <c r="AC97" s="18"/>
      <c r="AD97" s="18"/>
    </row>
    <row r="98" spans="1:30" s="1" customFormat="1" x14ac:dyDescent="0.3">
      <c r="A98" s="12"/>
      <c r="B98" s="12"/>
      <c r="C98" s="12"/>
      <c r="D98" s="12"/>
      <c r="E98" s="12"/>
      <c r="F98" s="12"/>
      <c r="G98" s="12"/>
      <c r="H98" s="13"/>
      <c r="I98" s="13"/>
      <c r="J98" s="13"/>
      <c r="K98" s="14"/>
      <c r="L98" s="14"/>
      <c r="M98" s="14"/>
      <c r="N98" s="14"/>
      <c r="O98" s="13"/>
      <c r="P98" s="13"/>
      <c r="Q98" s="13"/>
      <c r="R98" s="13"/>
      <c r="S98" s="13"/>
      <c r="T98" s="13"/>
      <c r="U98" s="12"/>
      <c r="V98" s="15"/>
      <c r="W98" s="16"/>
      <c r="X98" s="16"/>
      <c r="Y98" s="16"/>
      <c r="Z98" s="13"/>
      <c r="AA98" s="17"/>
      <c r="AB98" s="18"/>
      <c r="AC98" s="18"/>
      <c r="AD98" s="18"/>
    </row>
    <row r="99" spans="1:30" s="1" customFormat="1" x14ac:dyDescent="0.3">
      <c r="A99" s="12"/>
      <c r="B99" s="12"/>
      <c r="C99" s="12"/>
      <c r="D99" s="12"/>
      <c r="E99" s="12"/>
      <c r="F99" s="12"/>
      <c r="G99" s="12"/>
      <c r="H99" s="13"/>
      <c r="I99" s="13"/>
      <c r="J99" s="13"/>
      <c r="K99" s="14"/>
      <c r="L99" s="14"/>
      <c r="M99" s="14"/>
      <c r="N99" s="14"/>
      <c r="O99" s="13"/>
      <c r="P99" s="13"/>
      <c r="Q99" s="13"/>
      <c r="R99" s="13"/>
      <c r="S99" s="13"/>
      <c r="T99" s="13"/>
      <c r="U99" s="12"/>
      <c r="V99" s="15"/>
      <c r="W99" s="16"/>
      <c r="X99" s="16"/>
      <c r="Y99" s="16"/>
      <c r="Z99" s="13"/>
      <c r="AA99" s="17"/>
      <c r="AB99" s="18"/>
      <c r="AC99" s="18"/>
      <c r="AD99" s="18"/>
    </row>
    <row r="100" spans="1:30" s="1" customFormat="1" x14ac:dyDescent="0.3">
      <c r="A100" s="12"/>
      <c r="B100" s="12"/>
      <c r="C100" s="12"/>
      <c r="D100" s="12"/>
      <c r="E100" s="12"/>
      <c r="F100" s="12"/>
      <c r="G100" s="12"/>
      <c r="H100" s="13"/>
      <c r="I100" s="13"/>
      <c r="J100" s="13"/>
      <c r="K100" s="14"/>
      <c r="L100" s="14"/>
      <c r="M100" s="14"/>
      <c r="N100" s="14"/>
      <c r="O100" s="13"/>
      <c r="P100" s="13"/>
      <c r="Q100" s="13"/>
      <c r="R100" s="13"/>
      <c r="S100" s="13"/>
      <c r="T100" s="13"/>
      <c r="U100" s="12"/>
      <c r="V100" s="15"/>
      <c r="W100" s="16"/>
      <c r="X100" s="16"/>
      <c r="Y100" s="16"/>
      <c r="Z100" s="13"/>
      <c r="AA100" s="17"/>
      <c r="AB100" s="18"/>
      <c r="AC100" s="18"/>
      <c r="AD100" s="18"/>
    </row>
    <row r="101" spans="1:30" s="1" customFormat="1" x14ac:dyDescent="0.3">
      <c r="A101" s="12"/>
      <c r="B101" s="12"/>
      <c r="C101" s="12"/>
      <c r="D101" s="12"/>
      <c r="E101" s="12"/>
      <c r="F101" s="12"/>
      <c r="G101" s="12"/>
      <c r="H101" s="13"/>
      <c r="I101" s="13"/>
      <c r="J101" s="13"/>
      <c r="K101" s="14"/>
      <c r="L101" s="14"/>
      <c r="M101" s="14"/>
      <c r="N101" s="14"/>
      <c r="O101" s="13"/>
      <c r="P101" s="13"/>
      <c r="Q101" s="13"/>
      <c r="R101" s="13"/>
      <c r="S101" s="13"/>
      <c r="T101" s="13"/>
      <c r="U101" s="12"/>
      <c r="V101" s="15"/>
      <c r="W101" s="16"/>
      <c r="X101" s="16"/>
      <c r="Y101" s="16"/>
      <c r="Z101" s="13"/>
      <c r="AA101" s="17"/>
      <c r="AB101" s="18"/>
      <c r="AC101" s="18"/>
      <c r="AD101" s="18"/>
    </row>
    <row r="102" spans="1:30" s="1" customFormat="1" x14ac:dyDescent="0.3">
      <c r="A102" s="12"/>
      <c r="B102" s="12"/>
      <c r="C102" s="12"/>
      <c r="D102" s="12"/>
      <c r="E102" s="12"/>
      <c r="F102" s="12"/>
      <c r="G102" s="12"/>
      <c r="H102" s="13"/>
      <c r="I102" s="13"/>
      <c r="J102" s="13"/>
      <c r="K102" s="14"/>
      <c r="L102" s="14"/>
      <c r="M102" s="14"/>
      <c r="N102" s="14"/>
      <c r="O102" s="13"/>
      <c r="P102" s="13"/>
      <c r="Q102" s="13"/>
      <c r="R102" s="13"/>
      <c r="S102" s="13"/>
      <c r="T102" s="13"/>
      <c r="U102" s="12"/>
      <c r="V102" s="15"/>
      <c r="W102" s="16"/>
      <c r="X102" s="16"/>
      <c r="Y102" s="16"/>
      <c r="Z102" s="13"/>
      <c r="AA102" s="17"/>
      <c r="AB102" s="18"/>
      <c r="AC102" s="18"/>
      <c r="AD102" s="18"/>
    </row>
    <row r="103" spans="1:30" s="1" customFormat="1" x14ac:dyDescent="0.3">
      <c r="A103" s="12"/>
      <c r="B103" s="12"/>
      <c r="C103" s="12"/>
      <c r="D103" s="12"/>
      <c r="E103" s="12"/>
      <c r="F103" s="12"/>
      <c r="G103" s="12"/>
      <c r="H103" s="13"/>
      <c r="I103" s="13"/>
      <c r="J103" s="13"/>
      <c r="K103" s="14"/>
      <c r="L103" s="14"/>
      <c r="M103" s="14"/>
      <c r="N103" s="14"/>
      <c r="O103" s="13"/>
      <c r="P103" s="13"/>
      <c r="Q103" s="13"/>
      <c r="R103" s="13"/>
      <c r="S103" s="13"/>
      <c r="T103" s="13"/>
      <c r="U103" s="12"/>
      <c r="V103" s="15"/>
      <c r="W103" s="16"/>
      <c r="X103" s="16"/>
      <c r="Y103" s="16"/>
      <c r="Z103" s="13"/>
      <c r="AA103" s="17"/>
      <c r="AB103" s="18"/>
      <c r="AC103" s="18"/>
      <c r="AD103" s="18"/>
    </row>
    <row r="104" spans="1:30" s="1" customFormat="1" x14ac:dyDescent="0.3">
      <c r="A104" s="12"/>
      <c r="B104" s="12"/>
      <c r="C104" s="12"/>
      <c r="D104" s="12"/>
      <c r="E104" s="12"/>
      <c r="F104" s="12"/>
      <c r="G104" s="12"/>
      <c r="H104" s="13"/>
      <c r="I104" s="13"/>
      <c r="J104" s="13"/>
      <c r="K104" s="14"/>
      <c r="L104" s="14"/>
      <c r="M104" s="14"/>
      <c r="N104" s="14"/>
      <c r="O104" s="13"/>
      <c r="P104" s="13"/>
      <c r="Q104" s="13"/>
      <c r="R104" s="13"/>
      <c r="S104" s="13"/>
      <c r="T104" s="13"/>
      <c r="U104" s="12"/>
      <c r="V104" s="15"/>
      <c r="W104" s="16"/>
      <c r="X104" s="16"/>
      <c r="Y104" s="16"/>
      <c r="Z104" s="13"/>
      <c r="AA104" s="17"/>
      <c r="AB104" s="18"/>
      <c r="AC104" s="18"/>
      <c r="AD104" s="18"/>
    </row>
    <row r="105" spans="1:30" s="1" customFormat="1" x14ac:dyDescent="0.3">
      <c r="A105" s="12"/>
      <c r="B105" s="12"/>
      <c r="C105" s="12"/>
      <c r="D105" s="12"/>
      <c r="E105" s="12"/>
      <c r="F105" s="12"/>
      <c r="G105" s="12"/>
      <c r="H105" s="13"/>
      <c r="I105" s="13"/>
      <c r="J105" s="13"/>
      <c r="K105" s="14"/>
      <c r="L105" s="14"/>
      <c r="M105" s="14"/>
      <c r="N105" s="14"/>
      <c r="O105" s="13"/>
      <c r="P105" s="13"/>
      <c r="Q105" s="13"/>
      <c r="R105" s="13"/>
      <c r="S105" s="13"/>
      <c r="T105" s="13"/>
      <c r="U105" s="12"/>
      <c r="V105" s="15"/>
      <c r="W105" s="16"/>
      <c r="X105" s="16"/>
      <c r="Y105" s="16"/>
      <c r="Z105" s="13"/>
      <c r="AA105" s="17"/>
      <c r="AB105" s="18"/>
      <c r="AC105" s="18"/>
      <c r="AD105" s="18"/>
    </row>
    <row r="106" spans="1:30" s="1" customFormat="1" x14ac:dyDescent="0.3">
      <c r="A106" s="12"/>
      <c r="B106" s="12"/>
      <c r="C106" s="12"/>
      <c r="D106" s="12"/>
      <c r="E106" s="12"/>
      <c r="F106" s="12"/>
      <c r="G106" s="12"/>
      <c r="H106" s="13"/>
      <c r="I106" s="13"/>
      <c r="J106" s="13"/>
      <c r="K106" s="14"/>
      <c r="L106" s="14"/>
      <c r="M106" s="14"/>
      <c r="N106" s="14"/>
      <c r="O106" s="13"/>
      <c r="P106" s="13"/>
      <c r="Q106" s="13"/>
      <c r="R106" s="13"/>
      <c r="S106" s="13"/>
      <c r="T106" s="13"/>
      <c r="U106" s="12"/>
      <c r="V106" s="15"/>
      <c r="W106" s="16"/>
      <c r="X106" s="16"/>
      <c r="Y106" s="16"/>
      <c r="Z106" s="13"/>
      <c r="AA106" s="17"/>
      <c r="AB106" s="18"/>
      <c r="AC106" s="18"/>
      <c r="AD106" s="18"/>
    </row>
    <row r="107" spans="1:30" s="1" customFormat="1" x14ac:dyDescent="0.3">
      <c r="A107" s="12"/>
      <c r="B107" s="12"/>
      <c r="C107" s="12"/>
      <c r="D107" s="12"/>
      <c r="E107" s="12"/>
      <c r="F107" s="12"/>
      <c r="G107" s="12"/>
      <c r="H107" s="13"/>
      <c r="I107" s="13"/>
      <c r="J107" s="13"/>
      <c r="K107" s="14"/>
      <c r="L107" s="14"/>
      <c r="M107" s="14"/>
      <c r="N107" s="14"/>
      <c r="O107" s="13"/>
      <c r="P107" s="13"/>
      <c r="Q107" s="13"/>
      <c r="R107" s="13"/>
      <c r="S107" s="13"/>
      <c r="T107" s="13"/>
      <c r="U107" s="12"/>
      <c r="V107" s="15"/>
      <c r="W107" s="16"/>
      <c r="X107" s="16"/>
      <c r="Y107" s="16"/>
      <c r="Z107" s="13"/>
      <c r="AA107" s="17"/>
      <c r="AB107" s="18"/>
      <c r="AC107" s="18"/>
      <c r="AD107" s="18"/>
    </row>
    <row r="108" spans="1:30" s="1" customFormat="1" x14ac:dyDescent="0.3">
      <c r="A108" s="12"/>
      <c r="B108" s="12"/>
      <c r="C108" s="12"/>
      <c r="D108" s="12"/>
      <c r="E108" s="12"/>
      <c r="F108" s="12"/>
      <c r="G108" s="12"/>
      <c r="H108" s="13"/>
      <c r="I108" s="13"/>
      <c r="J108" s="13"/>
      <c r="K108" s="14"/>
      <c r="L108" s="14"/>
      <c r="M108" s="14"/>
      <c r="N108" s="14"/>
      <c r="O108" s="13"/>
      <c r="P108" s="13"/>
      <c r="Q108" s="13"/>
      <c r="R108" s="13"/>
      <c r="S108" s="13"/>
      <c r="T108" s="13"/>
      <c r="U108" s="12"/>
      <c r="V108" s="15"/>
      <c r="W108" s="16"/>
      <c r="X108" s="16"/>
      <c r="Y108" s="16"/>
      <c r="Z108" s="13"/>
      <c r="AA108" s="17"/>
      <c r="AB108" s="18"/>
      <c r="AC108" s="18"/>
      <c r="AD108" s="18"/>
    </row>
    <row r="109" spans="1:30" s="1" customFormat="1" x14ac:dyDescent="0.3">
      <c r="A109" s="12"/>
      <c r="B109" s="12"/>
      <c r="C109" s="12"/>
      <c r="D109" s="12"/>
      <c r="E109" s="12"/>
      <c r="F109" s="12"/>
      <c r="G109" s="12"/>
      <c r="H109" s="13"/>
      <c r="I109" s="13"/>
      <c r="J109" s="13"/>
      <c r="K109" s="14"/>
      <c r="L109" s="14"/>
      <c r="M109" s="14"/>
      <c r="N109" s="14"/>
      <c r="O109" s="13"/>
      <c r="P109" s="13"/>
      <c r="Q109" s="13"/>
      <c r="R109" s="13"/>
      <c r="S109" s="13"/>
      <c r="T109" s="13"/>
      <c r="U109" s="12"/>
      <c r="V109" s="15"/>
      <c r="W109" s="16"/>
      <c r="X109" s="16"/>
      <c r="Y109" s="16"/>
      <c r="Z109" s="13"/>
      <c r="AA109" s="17"/>
      <c r="AB109" s="18"/>
      <c r="AC109" s="18"/>
      <c r="AD109" s="18"/>
    </row>
    <row r="110" spans="1:30" s="1" customFormat="1" x14ac:dyDescent="0.3">
      <c r="A110" s="12"/>
      <c r="B110" s="12"/>
      <c r="C110" s="12"/>
      <c r="D110" s="12"/>
      <c r="E110" s="12"/>
      <c r="F110" s="12"/>
      <c r="G110" s="12"/>
      <c r="H110" s="13"/>
      <c r="I110" s="13"/>
      <c r="J110" s="13"/>
      <c r="K110" s="14"/>
      <c r="L110" s="14"/>
      <c r="M110" s="14"/>
      <c r="N110" s="14"/>
      <c r="O110" s="13"/>
      <c r="P110" s="13"/>
      <c r="Q110" s="13"/>
      <c r="R110" s="13"/>
      <c r="S110" s="13"/>
      <c r="T110" s="13"/>
      <c r="U110" s="12"/>
      <c r="V110" s="15"/>
      <c r="W110" s="16"/>
      <c r="X110" s="16"/>
      <c r="Y110" s="16"/>
      <c r="Z110" s="13"/>
      <c r="AA110" s="17"/>
      <c r="AB110" s="18"/>
      <c r="AC110" s="18"/>
      <c r="AD110" s="18"/>
    </row>
  </sheetData>
  <sheetProtection autoFilter="0"/>
  <autoFilter ref="A13:AP73" xr:uid="{00000000-0009-0000-0000-000000000000}"/>
  <dataConsolidate/>
  <mergeCells count="16">
    <mergeCell ref="AA12:AP12"/>
    <mergeCell ref="B10:I10"/>
    <mergeCell ref="A12:F12"/>
    <mergeCell ref="H12:Z12"/>
    <mergeCell ref="W6:AD6"/>
    <mergeCell ref="B8:F8"/>
    <mergeCell ref="B9:I9"/>
    <mergeCell ref="A2:A6"/>
    <mergeCell ref="B2:AD2"/>
    <mergeCell ref="B3:AD3"/>
    <mergeCell ref="B4:AD4"/>
    <mergeCell ref="B5:I5"/>
    <mergeCell ref="K5:V5"/>
    <mergeCell ref="W5:AD5"/>
    <mergeCell ref="B6:I6"/>
    <mergeCell ref="K6:V6"/>
  </mergeCells>
  <dataValidations count="2">
    <dataValidation type="list" allowBlank="1" showInputMessage="1" showErrorMessage="1" sqref="B10:J10" xr:uid="{00000000-0002-0000-0000-000000000000}">
      <formula1>dependencias</formula1>
    </dataValidation>
    <dataValidation allowBlank="1" showInputMessage="1" showErrorMessage="1" promptTitle="Redacción" prompt="Las actividades se deben redactar en infinitivo. Por ejemplo: RealizAR, elaborAR, implementAR, adecuAR, etc." sqref="Y25:Y27 Y72 W64 X66:Y66 Y34:Y39 W18:Y18 X19:Y24 W24" xr:uid="{00000000-0002-0000-0000-000001000000}"/>
  </dataValidations>
  <pageMargins left="0.11811023622047245" right="0.11811023622047245" top="0.15748031496062992" bottom="0.15748031496062992" header="0" footer="0"/>
  <pageSetup paperSize="5" scale="11"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PE_F_012_PLANDEACCION</vt:lpstr>
      <vt:lpstr>PE_F_012_PLANDEACCION!Área_de_impresión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- 701572</dc:creator>
  <cp:lastModifiedBy>Oficina de Planeacion de Gestion Institucional 2</cp:lastModifiedBy>
  <dcterms:created xsi:type="dcterms:W3CDTF">2024-07-08T15:19:38Z</dcterms:created>
  <dcterms:modified xsi:type="dcterms:W3CDTF">2025-01-08T14:08:20Z</dcterms:modified>
</cp:coreProperties>
</file>