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prm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<sst xmlns="http://schemas.openxmlformats.org/spreadsheetml/2006/main" count="134" uniqueCount="78">
  <si>
    <t>PLAN DE DESARROLLO  QUEREMOS MAS PODEMOS MAS 2008-2011</t>
  </si>
  <si>
    <t>Presupuesto por Resultados. Municipio de Pasto.  2010</t>
  </si>
  <si>
    <t>EJE ESTRATEGICO AMBIENTE, SERVICIOS PUBLICOS Y GESTION DEL RIESGO</t>
  </si>
  <si>
    <t>PROGRAMA  AGUA Y SANEAMIENTO BASICO PARA EL CAMPO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</si>
  <si>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</si>
  <si>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</si>
  <si>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</si>
  <si>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</si>
  <si>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</si>
  <si>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</si>
  <si>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</si>
  <si>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</si>
  <si>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</si>
  <si>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</si>
  <si>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</si>
  <si>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</si>
  <si>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</si>
  <si>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</si>
  <si>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</si>
  <si>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Mala calidad y deficiente cobertura de los servicios de acueducto y saneamiento básico en el sector rural del Municipio de Pasto</t>
  </si>
  <si>
    <t>Mejorar en calidad y cobertura la prestación de los servicios  de agua potable, teniendo en cuenta los variados usos, priorizando el consumo humano, alcantarillado y  saneamiento básico rural y suburbano.</t>
  </si>
  <si>
    <t>Formulación e implementación del plan municipal de agua potable y saneamiento básico para el sector rural.</t>
  </si>
  <si>
    <t>Se formulará el plan municipal integral de agua potable y saneamiento básico para el sector rural y suburbano de Municipio</t>
  </si>
  <si>
    <t>Se implementará el 10% del Plan Municipal Integral de agua potable y saneamiento básico</t>
  </si>
  <si>
    <t>Porcentaje del plan municipal implementado.</t>
  </si>
  <si>
    <t xml:space="preserve">Avance en la construcción del acueducto multiveredal de Santa Bárbara </t>
  </si>
  <si>
    <t>Se avanzará un 30% en la construcción del  acueducto multiveredal de Santa Bárbara.</t>
  </si>
  <si>
    <t>Porcentaje de avance en la construcción del acueducto.</t>
  </si>
  <si>
    <t>Gestión para la construcción de una planta para el tratamiento de  aguas residuales en la cabecera corregimental de El Encano que se depositan en la Laguna de la Cocha.</t>
  </si>
  <si>
    <t>Se gestionará recursos para la construcción de la primera etapa de la planta de tratamiento de aguas servidas para la Cabecera Corregimental del Encano.</t>
  </si>
  <si>
    <t>Gestión realizada para la construcción de la primera etapa de la planta de tratamiento de aguas servidas para la Cabecera Corregimental del Encano</t>
  </si>
  <si>
    <t>Construcción, optimización, mejoramiento de acueductos rurales y suburbanos.</t>
  </si>
  <si>
    <t>Se construirá, optimizará y mejorará  30 kilómetros de redes de acueductos rurales y suburbanos.</t>
  </si>
  <si>
    <t xml:space="preserve">Construcción, optimización, mejoramiento de alcantarillados en cabeceras corregimentales y sector suburbano </t>
  </si>
  <si>
    <t>Se construirá, optimizará y mejorará 3  kilómetros de redes de alcantarillado en cabeceras corregimentales y sector suburbano.</t>
  </si>
  <si>
    <t>Kilómetros de redes de alcantarillado  construidos, optimizados y mejorados.</t>
  </si>
  <si>
    <t>Implementación de sistemas sépticos individuales y/o colectivos para el sector rural.</t>
  </si>
  <si>
    <t>Se construirá 100 sistemas sépticos individuales y/o colectivos para el sector rural, con capacitación y seguimiento para la operación y mantenimiento.</t>
  </si>
  <si>
    <t xml:space="preserve">Sistemas sépticos individuales y/o colectivos construidos. </t>
  </si>
  <si>
    <t>Implementación de sistemas  de desinfección para acueductos rurales y suburbanos</t>
  </si>
  <si>
    <t xml:space="preserve">Se construirá 32 sistemas de desinfección para acueductos   rurales y suburbanos, con capacitación y seguimiento para la operación y mantenimiento </t>
  </si>
  <si>
    <t>Sistemas de desinfección para acueductos   rurales y suburbanos construidos.</t>
  </si>
  <si>
    <t>Sensibilización a la comunidad usuaria de los acueductos, en el uso racional del recurso hídrico para consumo humano</t>
  </si>
  <si>
    <t>Se sensibilizará al 20%  de la  comunidad usuaria de los acueductos en el uso racional del recurso hídrico para consumo humano</t>
  </si>
  <si>
    <t>Porcentaje de comunidad sensibilizada en el uso racional del recurso hídrico para consumo humano.</t>
  </si>
  <si>
    <t>Fortalecimiento de organizaciones comunitarias para que administren con criterios técnicos y con sostenibilidad financiera los servicios públicos de agua potable y saneamiento básico.</t>
  </si>
  <si>
    <t>Se fortalecerá a 14 organizaciones comunitarias para que administren con criterio empresariales y con sostenibilidad los servicios públicos de agua potable y saneamiento básico</t>
  </si>
  <si>
    <t>Organizaciones comunitarias fortalecidas para que administren con criterios empresariales y con sostenibilidad los servicios públicos de agua potable y saneamiento básico.</t>
  </si>
  <si>
    <t>OBSERVACIONES</t>
  </si>
  <si>
    <t>Plan municipal integral de agua potable y saneamiento básico para el sector rural y suburbano de Municipio formulado.</t>
  </si>
  <si>
    <t>Plan Departamental de Aguas</t>
  </si>
  <si>
    <t>Construcción del  acueducto multiveredal de Santa Bárbara fase 3 y 4.</t>
  </si>
  <si>
    <t>construcción de la primera etapa de la planta de tratamiento de aguas servidas para la Cabecera Corregimental del Encano</t>
  </si>
  <si>
    <t>Luis Eduardo Burbano</t>
  </si>
  <si>
    <t>T  O  T  A  L</t>
  </si>
  <si>
    <t>BID</t>
  </si>
  <si>
    <t>Número de kilometros optimizados y construídos.</t>
  </si>
  <si>
    <t xml:space="preserve">Construcción, adecuación , implemetación de obras civiles  en el sector de agua potable y saneamiento básico, con el apoyo social hacia la comunidad del sector rural y suburbano del Municipio de Pasto </t>
  </si>
  <si>
    <t xml:space="preserve">Formulación del Plan integral de agua potable y saneamiento básico para el sector rural y suburbano del Municipio de Pasto. </t>
  </si>
  <si>
    <t>META PROGRAMADA 2011</t>
  </si>
  <si>
    <t>Presupuesto por Resultados. Municipio de Pasto.  2011</t>
  </si>
  <si>
    <t>RECURSOS ASIGNADOS</t>
  </si>
  <si>
    <t>Ejecución proyecto</t>
  </si>
  <si>
    <t>Fecha inicio</t>
  </si>
  <si>
    <t>Fecha terminación</t>
  </si>
  <si>
    <t>Plan municipal integral de agua potable y saneamiento básico formulado.</t>
  </si>
  <si>
    <t>Kilómetros de redes de acueducto construidos, optimizados y mejorados.</t>
  </si>
  <si>
    <t>OK</t>
  </si>
  <si>
    <t xml:space="preserve">Proyectos de cabildo: 1.  Alcantarillado pluvial Tescual Alto $ 7.179.088.  2 Reposición de tubería de alcantarillado para Mocondino Alto $ 11.000.000  Otros proyectos: Alcantarillado Catambuco sector Botanilla - Catambuco Centro $  100.000.000 </t>
  </si>
  <si>
    <t>0.5</t>
  </si>
  <si>
    <t>Sistemas sépticos en Corregimiento de Buesaquillo</t>
  </si>
  <si>
    <t>Proyecto de cabildo: compra predio barrio granada $ 25.000.000</t>
  </si>
  <si>
    <t>Luis Eduardo Burbano Vallejo</t>
  </si>
  <si>
    <t>TOTAL META</t>
  </si>
  <si>
    <t>VALOR PROYECTO</t>
  </si>
  <si>
    <t>Implementación Plan Integral de Agua potable y saneamiento Básico del Municipio de Pasto.</t>
  </si>
  <si>
    <r>
      <t xml:space="preserve">Construcción, adecuación e implementación de obras civiles con el apoyo de la comunidad en los sectores rural y suburbano del Municipio de Pasto. </t>
    </r>
    <r>
      <rPr>
        <b/>
        <sz val="14"/>
        <color indexed="10"/>
        <rFont val="Arial"/>
        <family val="2"/>
      </rPr>
      <t>2011520010057</t>
    </r>
  </si>
  <si>
    <t xml:space="preserve"> $1.299.250 (Incluye: $1,038 millones SGP - PG; $261,25 millones otros recursos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</si>
</sst>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"/>
    <numFmt numFmtId="178" formatCode="#,##0.0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000\ _€_-;\-* #,##0.00000\ _€_-;_-* &quot;-&quot;??\ _€_-;_-@_-"/>
    <numFmt numFmtId="182" formatCode="_-* #,##0.0\ _€_-;\-* #,##0.0\ _€_-;_-* &quot;-&quot;??\ _€_-;_-@_-"/>
    <numFmt numFmtId="183" formatCode="_-* #,##0\ _€_-;\-* #,##0\ _€_-;_-* &quot;-&quot;??\ _€_-;_-@_-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53" applyFont="1" applyFill="1" applyBorder="1" applyAlignment="1">
      <alignment horizontal="justify" vertical="center" wrapText="1"/>
      <protection/>
    </xf>
    <xf numFmtId="0" fontId="0" fillId="0" borderId="0" xfId="53" applyFont="1" applyFill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justify" vertical="center" wrapText="1"/>
      <protection/>
    </xf>
    <xf numFmtId="9" fontId="0" fillId="0" borderId="12" xfId="56" applyFont="1" applyFill="1" applyBorder="1" applyAlignment="1">
      <alignment horizontal="center" vertical="center"/>
    </xf>
    <xf numFmtId="0" fontId="0" fillId="0" borderId="12" xfId="53" applyFont="1" applyFill="1" applyBorder="1" applyAlignment="1">
      <alignment horizontal="center" vertical="center" wrapText="1"/>
      <protection/>
    </xf>
    <xf numFmtId="172" fontId="0" fillId="0" borderId="12" xfId="56" applyNumberFormat="1" applyFont="1" applyFill="1" applyBorder="1" applyAlignment="1">
      <alignment horizontal="center" vertical="center"/>
    </xf>
    <xf numFmtId="4" fontId="0" fillId="0" borderId="12" xfId="53" applyNumberFormat="1" applyFont="1" applyFill="1" applyBorder="1" applyAlignment="1">
      <alignment horizontal="center" vertical="center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3" fontId="0" fillId="0" borderId="12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vertical="center" wrapText="1"/>
    </xf>
    <xf numFmtId="0" fontId="0" fillId="35" borderId="0" xfId="53" applyFont="1" applyFill="1" applyAlignment="1">
      <alignment vertical="center" wrapText="1"/>
      <protection/>
    </xf>
    <xf numFmtId="0" fontId="1" fillId="35" borderId="0" xfId="53" applyFont="1" applyFill="1" applyAlignment="1">
      <alignment horizontal="left" vertical="center" wrapText="1"/>
      <protection/>
    </xf>
    <xf numFmtId="0" fontId="0" fillId="0" borderId="0" xfId="53" applyFont="1" applyAlignment="1">
      <alignment wrapText="1"/>
      <protection/>
    </xf>
    <xf numFmtId="0" fontId="0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3" fontId="0" fillId="35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 horizontal="center" vertical="center"/>
    </xf>
    <xf numFmtId="0" fontId="0" fillId="0" borderId="0" xfId="53" applyFont="1" applyFill="1" applyBorder="1" applyAlignment="1">
      <alignment horizontal="center" vertical="center" wrapText="1"/>
      <protection/>
    </xf>
    <xf numFmtId="3" fontId="0" fillId="0" borderId="0" xfId="53" applyNumberFormat="1" applyFont="1" applyFill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9" fontId="0" fillId="0" borderId="0" xfId="53" applyNumberFormat="1" applyFont="1" applyBorder="1" applyAlignment="1">
      <alignment horizontal="center" vertical="center" wrapText="1"/>
      <protection/>
    </xf>
    <xf numFmtId="3" fontId="0" fillId="0" borderId="0" xfId="53" applyNumberFormat="1" applyFont="1" applyAlignment="1">
      <alignment wrapText="1"/>
      <protection/>
    </xf>
    <xf numFmtId="0" fontId="0" fillId="35" borderId="12" xfId="53" applyFont="1" applyFill="1" applyBorder="1" applyAlignment="1">
      <alignment horizontal="center" vertical="center" wrapText="1"/>
      <protection/>
    </xf>
    <xf numFmtId="3" fontId="0" fillId="35" borderId="13" xfId="0" applyNumberFormat="1" applyFont="1" applyFill="1" applyBorder="1" applyAlignment="1">
      <alignment vertical="center"/>
    </xf>
    <xf numFmtId="4" fontId="7" fillId="0" borderId="12" xfId="53" applyNumberFormat="1" applyFont="1" applyFill="1" applyBorder="1" applyAlignment="1">
      <alignment horizontal="center" vertical="center"/>
      <protection/>
    </xf>
    <xf numFmtId="9" fontId="7" fillId="0" borderId="12" xfId="56" applyFont="1" applyFill="1" applyBorder="1" applyAlignment="1">
      <alignment horizontal="center" vertical="center"/>
    </xf>
    <xf numFmtId="172" fontId="7" fillId="0" borderId="12" xfId="56" applyNumberFormat="1" applyFont="1" applyFill="1" applyBorder="1" applyAlignment="1">
      <alignment horizontal="center" vertical="center"/>
    </xf>
    <xf numFmtId="4" fontId="7" fillId="0" borderId="11" xfId="53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wrapText="1"/>
    </xf>
    <xf numFmtId="4" fontId="7" fillId="0" borderId="10" xfId="53" applyNumberFormat="1" applyFont="1" applyFill="1" applyBorder="1" applyAlignment="1">
      <alignment horizontal="center" vertical="center"/>
      <protection/>
    </xf>
    <xf numFmtId="0" fontId="0" fillId="35" borderId="12" xfId="53" applyFont="1" applyFill="1" applyBorder="1" applyAlignment="1">
      <alignment horizontal="justify" vertical="center" wrapText="1"/>
      <protection/>
    </xf>
    <xf numFmtId="171" fontId="0" fillId="0" borderId="0" xfId="48" applyFont="1" applyAlignment="1">
      <alignment wrapText="1"/>
    </xf>
    <xf numFmtId="43" fontId="0" fillId="0" borderId="0" xfId="53" applyNumberFormat="1" applyFont="1" applyAlignment="1">
      <alignment wrapText="1"/>
      <protection/>
    </xf>
    <xf numFmtId="0" fontId="0" fillId="7" borderId="11" xfId="53" applyFont="1" applyFill="1" applyBorder="1" applyAlignment="1">
      <alignment horizontal="justify" vertical="center" wrapText="1"/>
      <protection/>
    </xf>
    <xf numFmtId="3" fontId="0" fillId="7" borderId="11" xfId="0" applyNumberFormat="1" applyFont="1" applyFill="1" applyBorder="1" applyAlignment="1">
      <alignment horizontal="right" vertical="center"/>
    </xf>
    <xf numFmtId="0" fontId="0" fillId="7" borderId="11" xfId="53" applyFont="1" applyFill="1" applyBorder="1" applyAlignment="1">
      <alignment horizontal="right" vertical="center" wrapText="1"/>
      <protection/>
    </xf>
    <xf numFmtId="0" fontId="0" fillId="7" borderId="11" xfId="53" applyFont="1" applyFill="1" applyBorder="1" applyAlignment="1">
      <alignment horizontal="center" vertical="center" wrapText="1"/>
      <protection/>
    </xf>
    <xf numFmtId="3" fontId="0" fillId="7" borderId="11" xfId="53" applyNumberFormat="1" applyFont="1" applyFill="1" applyBorder="1" applyAlignment="1">
      <alignment horizontal="right" vertical="center" wrapText="1"/>
      <protection/>
    </xf>
    <xf numFmtId="0" fontId="0" fillId="7" borderId="14" xfId="53" applyFont="1" applyFill="1" applyBorder="1" applyAlignment="1">
      <alignment horizontal="center" vertical="center" wrapText="1"/>
      <protection/>
    </xf>
    <xf numFmtId="0" fontId="0" fillId="7" borderId="15" xfId="53" applyFont="1" applyFill="1" applyBorder="1" applyAlignment="1">
      <alignment horizontal="center" vertical="center" wrapText="1"/>
      <protection/>
    </xf>
    <xf numFmtId="0" fontId="0" fillId="7" borderId="15" xfId="53" applyFont="1" applyFill="1" applyBorder="1" applyAlignment="1">
      <alignment horizontal="justify" vertical="center" wrapText="1"/>
      <protection/>
    </xf>
    <xf numFmtId="0" fontId="0" fillId="7" borderId="16" xfId="53" applyFont="1" applyFill="1" applyBorder="1" applyAlignment="1">
      <alignment horizontal="center" vertical="center" wrapText="1"/>
      <protection/>
    </xf>
    <xf numFmtId="0" fontId="8" fillId="13" borderId="10" xfId="0" applyFont="1" applyFill="1" applyBorder="1" applyAlignment="1">
      <alignment horizontal="justify" vertical="center" wrapText="1"/>
    </xf>
    <xf numFmtId="0" fontId="0" fillId="13" borderId="12" xfId="53" applyFont="1" applyFill="1" applyBorder="1" applyAlignment="1">
      <alignment horizontal="center" vertical="center" wrapText="1"/>
      <protection/>
    </xf>
    <xf numFmtId="0" fontId="0" fillId="13" borderId="15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justify" vertical="center" wrapText="1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3" fontId="10" fillId="36" borderId="17" xfId="53" applyNumberFormat="1" applyFont="1" applyFill="1" applyBorder="1" applyAlignment="1">
      <alignment wrapText="1"/>
      <protection/>
    </xf>
    <xf numFmtId="3" fontId="10" fillId="36" borderId="18" xfId="53" applyNumberFormat="1" applyFont="1" applyFill="1" applyBorder="1" applyAlignment="1">
      <alignment wrapText="1"/>
      <protection/>
    </xf>
    <xf numFmtId="183" fontId="3" fillId="13" borderId="12" xfId="48" applyNumberFormat="1" applyFont="1" applyFill="1" applyBorder="1" applyAlignment="1">
      <alignment horizontal="center" vertical="center" wrapText="1"/>
    </xf>
    <xf numFmtId="0" fontId="3" fillId="13" borderId="12" xfId="53" applyFont="1" applyFill="1" applyBorder="1" applyAlignment="1">
      <alignment horizontal="center" vertical="center" wrapText="1"/>
      <protection/>
    </xf>
    <xf numFmtId="3" fontId="3" fillId="7" borderId="12" xfId="0" applyNumberFormat="1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 wrapText="1"/>
    </xf>
    <xf numFmtId="183" fontId="3" fillId="7" borderId="12" xfId="48" applyNumberFormat="1" applyFont="1" applyFill="1" applyBorder="1" applyAlignment="1">
      <alignment horizontal="center" vertical="center" wrapText="1"/>
    </xf>
    <xf numFmtId="183" fontId="3" fillId="7" borderId="12" xfId="48" applyNumberFormat="1" applyFont="1" applyFill="1" applyBorder="1" applyAlignment="1">
      <alignment horizontal="center" vertical="center"/>
    </xf>
    <xf numFmtId="3" fontId="3" fillId="7" borderId="12" xfId="53" applyNumberFormat="1" applyFont="1" applyFill="1" applyBorder="1" applyAlignment="1">
      <alignment horizontal="center" vertical="center" wrapText="1"/>
      <protection/>
    </xf>
    <xf numFmtId="0" fontId="3" fillId="7" borderId="12" xfId="53" applyFont="1" applyFill="1" applyBorder="1" applyAlignment="1">
      <alignment horizontal="center" vertical="center" wrapText="1"/>
      <protection/>
    </xf>
    <xf numFmtId="0" fontId="3" fillId="7" borderId="0" xfId="53" applyFont="1" applyFill="1" applyAlignment="1">
      <alignment horizontal="center" vertical="center" wrapText="1"/>
      <protection/>
    </xf>
    <xf numFmtId="3" fontId="3" fillId="7" borderId="10" xfId="0" applyNumberFormat="1" applyFont="1" applyFill="1" applyBorder="1" applyAlignment="1">
      <alignment horizontal="center" vertical="center"/>
    </xf>
    <xf numFmtId="3" fontId="3" fillId="7" borderId="10" xfId="53" applyNumberFormat="1" applyFont="1" applyFill="1" applyBorder="1" applyAlignment="1">
      <alignment horizontal="center" vertical="center" wrapText="1"/>
      <protection/>
    </xf>
    <xf numFmtId="183" fontId="3" fillId="7" borderId="10" xfId="48" applyNumberFormat="1" applyFont="1" applyFill="1" applyBorder="1" applyAlignment="1">
      <alignment horizontal="center" vertical="center" wrapText="1"/>
    </xf>
    <xf numFmtId="17" fontId="7" fillId="13" borderId="12" xfId="53" applyNumberFormat="1" applyFont="1" applyFill="1" applyBorder="1" applyAlignment="1">
      <alignment horizontal="center" vertical="center" wrapText="1"/>
      <protection/>
    </xf>
    <xf numFmtId="0" fontId="10" fillId="36" borderId="19" xfId="53" applyFont="1" applyFill="1" applyBorder="1" applyAlignment="1">
      <alignment horizontal="center" wrapText="1"/>
      <protection/>
    </xf>
    <xf numFmtId="0" fontId="10" fillId="36" borderId="20" xfId="53" applyFont="1" applyFill="1" applyBorder="1" applyAlignment="1">
      <alignment horizontal="center" wrapText="1"/>
      <protection/>
    </xf>
    <xf numFmtId="0" fontId="10" fillId="36" borderId="21" xfId="53" applyFont="1" applyFill="1" applyBorder="1" applyAlignment="1">
      <alignment horizontal="center" wrapText="1"/>
      <protection/>
    </xf>
    <xf numFmtId="0" fontId="1" fillId="37" borderId="22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3" fillId="0" borderId="22" xfId="53" applyFont="1" applyFill="1" applyBorder="1" applyAlignment="1">
      <alignment horizontal="justify" vertical="center" wrapText="1"/>
      <protection/>
    </xf>
    <xf numFmtId="0" fontId="3" fillId="0" borderId="23" xfId="53" applyFont="1" applyFill="1" applyBorder="1" applyAlignment="1">
      <alignment horizontal="justify" vertical="center" wrapText="1"/>
      <protection/>
    </xf>
    <xf numFmtId="0" fontId="3" fillId="0" borderId="24" xfId="53" applyFont="1" applyFill="1" applyBorder="1" applyAlignment="1">
      <alignment horizontal="justify" vertical="center" wrapText="1"/>
      <protection/>
    </xf>
    <xf numFmtId="0" fontId="3" fillId="0" borderId="11" xfId="53" applyFont="1" applyFill="1" applyBorder="1" applyAlignment="1">
      <alignment horizontal="justify" vertical="center" wrapText="1"/>
      <protection/>
    </xf>
    <xf numFmtId="0" fontId="3" fillId="0" borderId="12" xfId="53" applyFont="1" applyFill="1" applyBorder="1" applyAlignment="1">
      <alignment horizontal="justify" vertical="center" wrapText="1"/>
      <protection/>
    </xf>
    <xf numFmtId="0" fontId="3" fillId="0" borderId="10" xfId="53" applyFont="1" applyFill="1" applyBorder="1" applyAlignment="1">
      <alignment horizontal="justify" vertical="center" wrapText="1"/>
      <protection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9" borderId="25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0" fillId="0" borderId="11" xfId="53" applyFont="1" applyFill="1" applyBorder="1" applyAlignment="1">
      <alignment horizontal="justify" vertical="center" wrapText="1"/>
      <protection/>
    </xf>
    <xf numFmtId="0" fontId="0" fillId="0" borderId="12" xfId="53" applyFont="1" applyFill="1" applyBorder="1" applyAlignment="1">
      <alignment horizontal="justify" vertical="center" wrapText="1"/>
      <protection/>
    </xf>
    <xf numFmtId="3" fontId="7" fillId="7" borderId="26" xfId="53" applyNumberFormat="1" applyFont="1" applyFill="1" applyBorder="1" applyAlignment="1">
      <alignment horizontal="center" vertical="center" wrapText="1"/>
      <protection/>
    </xf>
    <xf numFmtId="3" fontId="7" fillId="7" borderId="27" xfId="53" applyNumberFormat="1" applyFont="1" applyFill="1" applyBorder="1" applyAlignment="1">
      <alignment horizontal="center" vertical="center" wrapText="1"/>
      <protection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justify" vertical="center" wrapText="1"/>
    </xf>
    <xf numFmtId="0" fontId="9" fillId="7" borderId="27" xfId="0" applyFont="1" applyFill="1" applyBorder="1" applyAlignment="1">
      <alignment horizontal="justify" vertical="center" wrapText="1"/>
    </xf>
    <xf numFmtId="3" fontId="3" fillId="7" borderId="10" xfId="0" applyNumberFormat="1" applyFont="1" applyFill="1" applyBorder="1" applyAlignment="1">
      <alignment horizontal="center" vertical="center"/>
    </xf>
    <xf numFmtId="3" fontId="3" fillId="7" borderId="27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29" xfId="0" applyNumberFormat="1" applyFont="1" applyFill="1" applyBorder="1" applyAlignment="1">
      <alignment horizontal="center" vertical="center" wrapText="1"/>
    </xf>
    <xf numFmtId="49" fontId="0" fillId="34" borderId="30" xfId="0" applyNumberFormat="1" applyFont="1" applyFill="1" applyBorder="1" applyAlignment="1">
      <alignment horizontal="center" vertical="center" wrapText="1"/>
    </xf>
    <xf numFmtId="49" fontId="0" fillId="34" borderId="31" xfId="0" applyNumberFormat="1" applyFont="1" applyFill="1" applyBorder="1" applyAlignment="1">
      <alignment horizontal="center" vertical="center" wrapText="1"/>
    </xf>
    <xf numFmtId="49" fontId="0" fillId="34" borderId="32" xfId="0" applyNumberFormat="1" applyFont="1" applyFill="1" applyBorder="1" applyAlignment="1">
      <alignment horizontal="center" vertical="center" wrapText="1"/>
    </xf>
    <xf numFmtId="0" fontId="0" fillId="7" borderId="10" xfId="53" applyFont="1" applyFill="1" applyBorder="1" applyAlignment="1">
      <alignment horizontal="center" vertical="center" wrapText="1"/>
      <protection/>
    </xf>
    <xf numFmtId="0" fontId="0" fillId="7" borderId="27" xfId="53" applyFont="1" applyFill="1" applyBorder="1" applyAlignment="1">
      <alignment horizontal="center" vertical="center" wrapText="1"/>
      <protection/>
    </xf>
    <xf numFmtId="0" fontId="0" fillId="7" borderId="33" xfId="53" applyFont="1" applyFill="1" applyBorder="1" applyAlignment="1">
      <alignment horizontal="center" vertical="center" wrapText="1"/>
      <protection/>
    </xf>
    <xf numFmtId="17" fontId="7" fillId="7" borderId="10" xfId="53" applyNumberFormat="1" applyFont="1" applyFill="1" applyBorder="1" applyAlignment="1">
      <alignment horizontal="center" vertical="center" wrapText="1"/>
      <protection/>
    </xf>
    <xf numFmtId="17" fontId="7" fillId="7" borderId="27" xfId="53" applyNumberFormat="1" applyFont="1" applyFill="1" applyBorder="1" applyAlignment="1">
      <alignment horizontal="center" vertical="center" wrapText="1"/>
      <protection/>
    </xf>
    <xf numFmtId="17" fontId="7" fillId="7" borderId="33" xfId="53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3" fontId="0" fillId="35" borderId="12" xfId="0" applyNumberFormat="1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" fillId="40" borderId="39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1"/>
  <sheetViews>
    <sheetView tabSelected="1" zoomScale="70" zoomScaleNormal="70" zoomScalePageLayoutView="0" workbookViewId="0" topLeftCell="E11">
      <selection activeCell="O19" sqref="O19"/>
    </sheetView>
  </sheetViews>
  <sheetFormatPr defaultColWidth="11.421875" defaultRowHeight="12.75"/>
  <cols>
    <col min="1" max="1" width="16.7109375" style="15" customWidth="1"/>
    <col min="2" max="2" width="22.7109375" style="15" customWidth="1"/>
    <col min="3" max="3" width="24.57421875" style="15" customWidth="1"/>
    <col min="4" max="4" width="26.00390625" style="15" customWidth="1"/>
    <col min="5" max="5" width="26.57421875" style="15" customWidth="1"/>
    <col min="6" max="6" width="14.140625" style="15" customWidth="1"/>
    <col min="7" max="7" width="20.57421875" style="15" customWidth="1"/>
    <col min="8" max="8" width="33.421875" style="15" customWidth="1"/>
    <col min="9" max="9" width="18.140625" style="15" bestFit="1" customWidth="1"/>
    <col min="10" max="10" width="13.57421875" style="15" customWidth="1"/>
    <col min="11" max="11" width="18.57421875" style="15" customWidth="1"/>
    <col min="12" max="12" width="16.140625" style="15" bestFit="1" customWidth="1"/>
    <col min="13" max="13" width="19.28125" style="15" bestFit="1" customWidth="1"/>
    <col min="14" max="14" width="11.00390625" style="15" bestFit="1" customWidth="1"/>
    <col min="15" max="15" width="14.140625" style="15" customWidth="1"/>
    <col min="16" max="16" width="16.421875" style="15" customWidth="1"/>
    <col min="17" max="17" width="31.7109375" style="15" customWidth="1"/>
    <col min="18" max="18" width="23.8515625" style="15" customWidth="1"/>
    <col min="19" max="16384" width="11.421875" style="15" customWidth="1"/>
  </cols>
  <sheetData>
    <row r="1" spans="1:5" s="11" customFormat="1" ht="12.75">
      <c r="A1" s="84" t="s">
        <v>0</v>
      </c>
      <c r="B1" s="85"/>
      <c r="C1" s="85"/>
      <c r="D1" s="85"/>
      <c r="E1" s="85"/>
    </row>
    <row r="2" spans="1:5" s="11" customFormat="1" ht="12.75">
      <c r="A2" s="84" t="s">
        <v>60</v>
      </c>
      <c r="B2" s="85"/>
      <c r="C2" s="85"/>
      <c r="D2" s="85"/>
      <c r="E2" s="85"/>
    </row>
    <row r="3" spans="1:45" s="12" customFormat="1" ht="12.75">
      <c r="A3" s="86" t="s">
        <v>2</v>
      </c>
      <c r="B3" s="87"/>
      <c r="C3" s="87"/>
      <c r="D3" s="87"/>
      <c r="E3" s="87"/>
      <c r="F3" s="11"/>
      <c r="G3" s="32" t="s">
        <v>67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s="12" customFormat="1" ht="12.75">
      <c r="A4" s="91" t="s">
        <v>3</v>
      </c>
      <c r="B4" s="92"/>
      <c r="C4" s="92"/>
      <c r="D4" s="92"/>
      <c r="E4" s="9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61" s="13" customFormat="1" ht="13.5" thickBot="1">
      <c r="A5" s="14"/>
      <c r="C5" s="14"/>
      <c r="D5" s="14"/>
      <c r="E5" s="14"/>
      <c r="F5" s="14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76" s="12" customFormat="1" ht="12.75">
      <c r="A6" s="69" t="s">
        <v>4</v>
      </c>
      <c r="B6" s="72" t="s">
        <v>5</v>
      </c>
      <c r="C6" s="72" t="s">
        <v>6</v>
      </c>
      <c r="D6" s="88" t="s">
        <v>7</v>
      </c>
      <c r="E6" s="88" t="s">
        <v>8</v>
      </c>
      <c r="F6" s="81" t="s">
        <v>59</v>
      </c>
      <c r="G6" s="97" t="s">
        <v>61</v>
      </c>
      <c r="H6" s="81" t="s">
        <v>10</v>
      </c>
      <c r="I6" s="81" t="s">
        <v>11</v>
      </c>
      <c r="J6" s="81"/>
      <c r="K6" s="81"/>
      <c r="L6" s="81"/>
      <c r="M6" s="107" t="s">
        <v>74</v>
      </c>
      <c r="N6" s="110" t="s">
        <v>62</v>
      </c>
      <c r="O6" s="111"/>
      <c r="P6" s="107" t="s">
        <v>12</v>
      </c>
      <c r="Q6" s="104" t="s">
        <v>48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</row>
    <row r="7" spans="1:76" s="16" customFormat="1" ht="12.75">
      <c r="A7" s="70"/>
      <c r="B7" s="73"/>
      <c r="C7" s="73"/>
      <c r="D7" s="89"/>
      <c r="E7" s="89"/>
      <c r="F7" s="82"/>
      <c r="G7" s="98"/>
      <c r="H7" s="82"/>
      <c r="I7" s="82" t="s">
        <v>13</v>
      </c>
      <c r="J7" s="82" t="s">
        <v>14</v>
      </c>
      <c r="K7" s="82"/>
      <c r="L7" s="82" t="s">
        <v>73</v>
      </c>
      <c r="M7" s="108"/>
      <c r="N7" s="112"/>
      <c r="O7" s="113"/>
      <c r="P7" s="108"/>
      <c r="Q7" s="105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</row>
    <row r="8" spans="1:76" s="16" customFormat="1" ht="26.25" thickBot="1">
      <c r="A8" s="71"/>
      <c r="B8" s="74"/>
      <c r="C8" s="74"/>
      <c r="D8" s="90"/>
      <c r="E8" s="1" t="s">
        <v>16</v>
      </c>
      <c r="F8" s="83"/>
      <c r="G8" s="99"/>
      <c r="H8" s="83"/>
      <c r="I8" s="83"/>
      <c r="J8" s="9" t="s">
        <v>17</v>
      </c>
      <c r="K8" s="9" t="s">
        <v>18</v>
      </c>
      <c r="L8" s="83"/>
      <c r="M8" s="109"/>
      <c r="N8" s="9" t="s">
        <v>63</v>
      </c>
      <c r="O8" s="9" t="s">
        <v>64</v>
      </c>
      <c r="P8" s="109"/>
      <c r="Q8" s="10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</row>
    <row r="9" spans="1:17" s="3" customFormat="1" ht="63.75">
      <c r="A9" s="75" t="s">
        <v>19</v>
      </c>
      <c r="B9" s="78" t="s">
        <v>20</v>
      </c>
      <c r="C9" s="93" t="s">
        <v>21</v>
      </c>
      <c r="D9" s="2" t="s">
        <v>22</v>
      </c>
      <c r="E9" s="2" t="s">
        <v>65</v>
      </c>
      <c r="F9" s="31">
        <v>1</v>
      </c>
      <c r="G9" s="95" t="s">
        <v>77</v>
      </c>
      <c r="H9" s="37"/>
      <c r="I9" s="38"/>
      <c r="J9" s="39"/>
      <c r="K9" s="40"/>
      <c r="L9" s="41"/>
      <c r="M9" s="40"/>
      <c r="N9" s="40"/>
      <c r="O9" s="40"/>
      <c r="P9" s="40"/>
      <c r="Q9" s="42"/>
    </row>
    <row r="10" spans="1:17" s="3" customFormat="1" ht="60">
      <c r="A10" s="76"/>
      <c r="B10" s="79"/>
      <c r="C10" s="94"/>
      <c r="D10" s="4" t="s">
        <v>23</v>
      </c>
      <c r="E10" s="4" t="s">
        <v>24</v>
      </c>
      <c r="F10" s="29">
        <v>0.1</v>
      </c>
      <c r="G10" s="96"/>
      <c r="H10" s="46" t="s">
        <v>75</v>
      </c>
      <c r="I10" s="53">
        <v>269970912</v>
      </c>
      <c r="J10" s="54"/>
      <c r="K10" s="54"/>
      <c r="L10" s="53">
        <f>J10+I10</f>
        <v>269970912</v>
      </c>
      <c r="M10" s="53">
        <f>L10</f>
        <v>269970912</v>
      </c>
      <c r="N10" s="65">
        <v>40695</v>
      </c>
      <c r="O10" s="65">
        <v>40908</v>
      </c>
      <c r="P10" s="47" t="s">
        <v>72</v>
      </c>
      <c r="Q10" s="48"/>
    </row>
    <row r="11" spans="1:17" s="3" customFormat="1" ht="51">
      <c r="A11" s="76"/>
      <c r="B11" s="79"/>
      <c r="C11" s="4" t="s">
        <v>25</v>
      </c>
      <c r="D11" s="34" t="s">
        <v>26</v>
      </c>
      <c r="E11" s="34" t="s">
        <v>27</v>
      </c>
      <c r="F11" s="30">
        <v>0.3</v>
      </c>
      <c r="G11" s="96"/>
      <c r="H11" s="100" t="s">
        <v>76</v>
      </c>
      <c r="I11" s="55">
        <v>53487421.3541004</v>
      </c>
      <c r="J11" s="55"/>
      <c r="K11" s="56"/>
      <c r="L11" s="57">
        <f aca="true" t="shared" si="0" ref="L11:L18">J11+I11</f>
        <v>53487421.3541004</v>
      </c>
      <c r="M11" s="102">
        <f>SUM(L11:L18)</f>
        <v>1308900000.0000021</v>
      </c>
      <c r="N11" s="117">
        <v>40558</v>
      </c>
      <c r="O11" s="117">
        <v>40908</v>
      </c>
      <c r="P11" s="114" t="s">
        <v>72</v>
      </c>
      <c r="Q11" s="43"/>
    </row>
    <row r="12" spans="1:17" s="3" customFormat="1" ht="89.25" customHeight="1">
      <c r="A12" s="76"/>
      <c r="B12" s="79"/>
      <c r="C12" s="4" t="s">
        <v>28</v>
      </c>
      <c r="D12" s="34" t="s">
        <v>29</v>
      </c>
      <c r="E12" s="34" t="s">
        <v>30</v>
      </c>
      <c r="F12" s="30">
        <v>1</v>
      </c>
      <c r="G12" s="96"/>
      <c r="H12" s="101"/>
      <c r="I12" s="55">
        <v>0</v>
      </c>
      <c r="J12" s="55"/>
      <c r="K12" s="55"/>
      <c r="L12" s="57">
        <f t="shared" si="0"/>
        <v>0</v>
      </c>
      <c r="M12" s="103"/>
      <c r="N12" s="118"/>
      <c r="O12" s="118"/>
      <c r="P12" s="115"/>
      <c r="Q12" s="43"/>
    </row>
    <row r="13" spans="1:17" s="3" customFormat="1" ht="51">
      <c r="A13" s="76"/>
      <c r="B13" s="79"/>
      <c r="C13" s="4" t="s">
        <v>31</v>
      </c>
      <c r="D13" s="34" t="s">
        <v>32</v>
      </c>
      <c r="E13" s="34" t="s">
        <v>66</v>
      </c>
      <c r="F13" s="28">
        <v>0</v>
      </c>
      <c r="G13" s="96"/>
      <c r="H13" s="101"/>
      <c r="I13" s="58">
        <v>381857232.603941</v>
      </c>
      <c r="J13" s="59"/>
      <c r="K13" s="60"/>
      <c r="L13" s="57">
        <f t="shared" si="0"/>
        <v>381857232.603941</v>
      </c>
      <c r="M13" s="103"/>
      <c r="N13" s="118"/>
      <c r="O13" s="118"/>
      <c r="P13" s="115"/>
      <c r="Q13" s="44" t="s">
        <v>71</v>
      </c>
    </row>
    <row r="14" spans="1:17" s="3" customFormat="1" ht="102">
      <c r="A14" s="76"/>
      <c r="B14" s="79"/>
      <c r="C14" s="4" t="s">
        <v>33</v>
      </c>
      <c r="D14" s="34" t="s">
        <v>34</v>
      </c>
      <c r="E14" s="34" t="s">
        <v>35</v>
      </c>
      <c r="F14" s="28" t="s">
        <v>69</v>
      </c>
      <c r="G14" s="96"/>
      <c r="H14" s="101"/>
      <c r="I14" s="55">
        <v>158027366.87748277</v>
      </c>
      <c r="J14" s="61"/>
      <c r="K14" s="59"/>
      <c r="L14" s="57">
        <f t="shared" si="0"/>
        <v>158027366.87748277</v>
      </c>
      <c r="M14" s="103"/>
      <c r="N14" s="118"/>
      <c r="O14" s="118"/>
      <c r="P14" s="115"/>
      <c r="Q14" s="44" t="s">
        <v>68</v>
      </c>
    </row>
    <row r="15" spans="1:17" s="3" customFormat="1" ht="76.5">
      <c r="A15" s="76"/>
      <c r="B15" s="79"/>
      <c r="C15" s="4" t="s">
        <v>36</v>
      </c>
      <c r="D15" s="4" t="s">
        <v>37</v>
      </c>
      <c r="E15" s="4" t="s">
        <v>38</v>
      </c>
      <c r="F15" s="28">
        <v>26</v>
      </c>
      <c r="G15" s="96"/>
      <c r="H15" s="101"/>
      <c r="I15" s="55">
        <v>427899370.8328032</v>
      </c>
      <c r="J15" s="61"/>
      <c r="K15" s="59"/>
      <c r="L15" s="57">
        <f t="shared" si="0"/>
        <v>427899370.8328032</v>
      </c>
      <c r="M15" s="103"/>
      <c r="N15" s="118"/>
      <c r="O15" s="118"/>
      <c r="P15" s="115"/>
      <c r="Q15" s="44" t="s">
        <v>70</v>
      </c>
    </row>
    <row r="16" spans="1:17" s="3" customFormat="1" ht="76.5">
      <c r="A16" s="76"/>
      <c r="B16" s="79"/>
      <c r="C16" s="4" t="s">
        <v>39</v>
      </c>
      <c r="D16" s="4" t="s">
        <v>40</v>
      </c>
      <c r="E16" s="4" t="s">
        <v>41</v>
      </c>
      <c r="F16" s="33">
        <v>5</v>
      </c>
      <c r="G16" s="96"/>
      <c r="H16" s="101"/>
      <c r="I16" s="55">
        <v>50144457.51946913</v>
      </c>
      <c r="J16" s="61"/>
      <c r="K16" s="60"/>
      <c r="L16" s="57">
        <f t="shared" si="0"/>
        <v>50144457.51946913</v>
      </c>
      <c r="M16" s="103"/>
      <c r="N16" s="118"/>
      <c r="O16" s="118"/>
      <c r="P16" s="115"/>
      <c r="Q16" s="43"/>
    </row>
    <row r="17" spans="1:17" s="3" customFormat="1" ht="63.75">
      <c r="A17" s="76"/>
      <c r="B17" s="79"/>
      <c r="C17" s="4" t="s">
        <v>42</v>
      </c>
      <c r="D17" s="4" t="s">
        <v>43</v>
      </c>
      <c r="E17" s="4" t="s">
        <v>44</v>
      </c>
      <c r="F17" s="30">
        <v>0.05</v>
      </c>
      <c r="G17" s="96"/>
      <c r="H17" s="101"/>
      <c r="I17" s="55">
        <v>118742075.4061029</v>
      </c>
      <c r="J17" s="55"/>
      <c r="K17" s="59"/>
      <c r="L17" s="57">
        <f t="shared" si="0"/>
        <v>118742075.4061029</v>
      </c>
      <c r="M17" s="103"/>
      <c r="N17" s="118"/>
      <c r="O17" s="118"/>
      <c r="P17" s="115"/>
      <c r="Q17" s="43"/>
    </row>
    <row r="18" spans="1:17" s="3" customFormat="1" ht="115.5" thickBot="1">
      <c r="A18" s="77"/>
      <c r="B18" s="80"/>
      <c r="C18" s="49" t="s">
        <v>45</v>
      </c>
      <c r="D18" s="49" t="s">
        <v>46</v>
      </c>
      <c r="E18" s="49" t="s">
        <v>47</v>
      </c>
      <c r="F18" s="50">
        <v>14</v>
      </c>
      <c r="G18" s="96"/>
      <c r="H18" s="101"/>
      <c r="I18" s="62">
        <v>118742075.4061029</v>
      </c>
      <c r="J18" s="62"/>
      <c r="K18" s="63"/>
      <c r="L18" s="64">
        <f t="shared" si="0"/>
        <v>118742075.4061029</v>
      </c>
      <c r="M18" s="103"/>
      <c r="N18" s="119"/>
      <c r="O18" s="119"/>
      <c r="P18" s="116"/>
      <c r="Q18" s="45"/>
    </row>
    <row r="19" spans="1:13" ht="16.5" thickBot="1">
      <c r="A19" s="66" t="s">
        <v>54</v>
      </c>
      <c r="B19" s="67"/>
      <c r="C19" s="67"/>
      <c r="D19" s="67"/>
      <c r="E19" s="67"/>
      <c r="F19" s="67"/>
      <c r="G19" s="67"/>
      <c r="H19" s="68"/>
      <c r="I19" s="51">
        <f>SUM(I10:I18)</f>
        <v>1578870912.0000021</v>
      </c>
      <c r="J19" s="51">
        <f>SUM(J9:J18)</f>
        <v>0</v>
      </c>
      <c r="K19" s="51"/>
      <c r="L19" s="51">
        <f>SUM(L9:L18)</f>
        <v>1578870912.0000021</v>
      </c>
      <c r="M19" s="52">
        <f>SUM(M9:M18)</f>
        <v>1578870912.0000021</v>
      </c>
    </row>
    <row r="22" ht="12.75">
      <c r="I22" s="35"/>
    </row>
    <row r="23" ht="12.75">
      <c r="I23" s="36"/>
    </row>
    <row r="40" ht="12.75">
      <c r="K40" s="26"/>
    </row>
    <row r="41" ht="13.5" thickBot="1">
      <c r="K41" s="27"/>
    </row>
  </sheetData>
  <sheetProtection/>
  <mergeCells count="30">
    <mergeCell ref="M11:M18"/>
    <mergeCell ref="Q6:Q8"/>
    <mergeCell ref="P6:P8"/>
    <mergeCell ref="M6:M8"/>
    <mergeCell ref="N6:O7"/>
    <mergeCell ref="J7:K7"/>
    <mergeCell ref="P11:P18"/>
    <mergeCell ref="N11:N18"/>
    <mergeCell ref="O11:O18"/>
    <mergeCell ref="I6:L6"/>
    <mergeCell ref="I7:I8"/>
    <mergeCell ref="G9:G18"/>
    <mergeCell ref="L7:L8"/>
    <mergeCell ref="G6:G8"/>
    <mergeCell ref="F6:F8"/>
    <mergeCell ref="H11:H18"/>
    <mergeCell ref="A1:E1"/>
    <mergeCell ref="A2:E2"/>
    <mergeCell ref="A3:E3"/>
    <mergeCell ref="D6:D8"/>
    <mergeCell ref="E6:E7"/>
    <mergeCell ref="A4:E4"/>
    <mergeCell ref="A19:H19"/>
    <mergeCell ref="A6:A8"/>
    <mergeCell ref="B6:B8"/>
    <mergeCell ref="C6:C8"/>
    <mergeCell ref="A9:A18"/>
    <mergeCell ref="B9:B18"/>
    <mergeCell ref="H6:H8"/>
    <mergeCell ref="C9:C10"/>
  </mergeCells>
  <printOptions/>
  <pageMargins left="0.75" right="0.75" top="1" bottom="1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0"/>
  <sheetViews>
    <sheetView zoomScale="85" zoomScaleNormal="85" zoomScalePageLayoutView="0" workbookViewId="0" topLeftCell="A13">
      <selection activeCell="G9" sqref="G9"/>
    </sheetView>
  </sheetViews>
  <sheetFormatPr defaultColWidth="25.28125" defaultRowHeight="12.75"/>
  <cols>
    <col min="1" max="16384" width="25.28125" style="15" customWidth="1"/>
  </cols>
  <sheetData>
    <row r="1" spans="1:3" s="11" customFormat="1" ht="12.75">
      <c r="A1" s="131" t="s">
        <v>0</v>
      </c>
      <c r="B1" s="132"/>
      <c r="C1" s="133"/>
    </row>
    <row r="2" spans="1:3" s="11" customFormat="1" ht="12.75">
      <c r="A2" s="134" t="s">
        <v>1</v>
      </c>
      <c r="B2" s="135"/>
      <c r="C2" s="136"/>
    </row>
    <row r="3" spans="1:41" s="12" customFormat="1" ht="12.75">
      <c r="A3" s="137" t="s">
        <v>2</v>
      </c>
      <c r="B3" s="138"/>
      <c r="C3" s="13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12" customFormat="1" ht="13.5" thickBot="1">
      <c r="A4" s="140" t="s">
        <v>3</v>
      </c>
      <c r="B4" s="141"/>
      <c r="C4" s="14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57" s="13" customFormat="1" ht="13.5" thickBot="1">
      <c r="A5" s="14"/>
      <c r="C5" s="14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72" s="12" customFormat="1" ht="12.75" customHeight="1">
      <c r="A6" s="69" t="s">
        <v>4</v>
      </c>
      <c r="B6" s="72" t="s">
        <v>5</v>
      </c>
      <c r="C6" s="128" t="s">
        <v>6</v>
      </c>
      <c r="D6" s="125" t="s">
        <v>7</v>
      </c>
      <c r="E6" s="88" t="s">
        <v>8</v>
      </c>
      <c r="F6" s="81" t="s">
        <v>9</v>
      </c>
      <c r="G6" s="81" t="s">
        <v>10</v>
      </c>
      <c r="H6" s="81" t="s">
        <v>11</v>
      </c>
      <c r="I6" s="81"/>
      <c r="J6" s="81"/>
      <c r="K6" s="81"/>
      <c r="L6" s="104" t="s">
        <v>12</v>
      </c>
      <c r="M6" s="104" t="s">
        <v>48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16" customFormat="1" ht="12.75">
      <c r="A7" s="70"/>
      <c r="B7" s="73"/>
      <c r="C7" s="129"/>
      <c r="D7" s="126"/>
      <c r="E7" s="89"/>
      <c r="F7" s="82"/>
      <c r="G7" s="82"/>
      <c r="H7" s="82" t="s">
        <v>13</v>
      </c>
      <c r="I7" s="82" t="s">
        <v>14</v>
      </c>
      <c r="J7" s="82"/>
      <c r="K7" s="82" t="s">
        <v>15</v>
      </c>
      <c r="L7" s="105"/>
      <c r="M7" s="105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s="16" customFormat="1" ht="12.75">
      <c r="A8" s="71"/>
      <c r="B8" s="74"/>
      <c r="C8" s="130"/>
      <c r="D8" s="126"/>
      <c r="E8" s="1" t="s">
        <v>16</v>
      </c>
      <c r="F8" s="83"/>
      <c r="G8" s="83"/>
      <c r="H8" s="83"/>
      <c r="I8" s="9" t="s">
        <v>17</v>
      </c>
      <c r="J8" s="9" t="s">
        <v>18</v>
      </c>
      <c r="K8" s="83"/>
      <c r="L8" s="106"/>
      <c r="M8" s="106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13" s="3" customFormat="1" ht="70.5" customHeight="1">
      <c r="A9" s="94" t="s">
        <v>19</v>
      </c>
      <c r="B9" s="94" t="s">
        <v>20</v>
      </c>
      <c r="C9" s="94" t="s">
        <v>21</v>
      </c>
      <c r="D9" s="4" t="s">
        <v>22</v>
      </c>
      <c r="E9" s="4" t="s">
        <v>49</v>
      </c>
      <c r="F9" s="8">
        <v>1</v>
      </c>
      <c r="G9" s="4" t="s">
        <v>58</v>
      </c>
      <c r="H9" s="18">
        <v>260000000</v>
      </c>
      <c r="I9" s="6"/>
      <c r="J9" s="6"/>
      <c r="K9" s="19">
        <v>260000000</v>
      </c>
      <c r="L9" s="6"/>
      <c r="M9" s="6"/>
    </row>
    <row r="10" spans="1:13" s="3" customFormat="1" ht="53.25" customHeight="1">
      <c r="A10" s="127"/>
      <c r="B10" s="127"/>
      <c r="C10" s="94"/>
      <c r="D10" s="4" t="s">
        <v>23</v>
      </c>
      <c r="E10" s="4" t="s">
        <v>24</v>
      </c>
      <c r="F10" s="5">
        <v>0.05</v>
      </c>
      <c r="G10" s="4"/>
      <c r="H10" s="6"/>
      <c r="I10" s="6"/>
      <c r="J10" s="6"/>
      <c r="K10" s="6"/>
      <c r="L10" s="6"/>
      <c r="M10" s="6"/>
    </row>
    <row r="11" spans="1:13" s="3" customFormat="1" ht="56.25" customHeight="1">
      <c r="A11" s="127"/>
      <c r="B11" s="127"/>
      <c r="C11" s="4" t="s">
        <v>25</v>
      </c>
      <c r="D11" s="4" t="s">
        <v>26</v>
      </c>
      <c r="E11" s="4" t="s">
        <v>27</v>
      </c>
      <c r="F11" s="7">
        <v>0.245</v>
      </c>
      <c r="G11" s="17" t="s">
        <v>51</v>
      </c>
      <c r="H11" s="18">
        <v>225000000</v>
      </c>
      <c r="I11" s="18">
        <v>4000000000</v>
      </c>
      <c r="J11" s="17" t="s">
        <v>50</v>
      </c>
      <c r="K11" s="19">
        <v>4225000000</v>
      </c>
      <c r="L11" s="6" t="s">
        <v>53</v>
      </c>
      <c r="M11" s="6"/>
    </row>
    <row r="12" spans="1:13" s="3" customFormat="1" ht="89.25">
      <c r="A12" s="127"/>
      <c r="B12" s="127"/>
      <c r="C12" s="4" t="s">
        <v>28</v>
      </c>
      <c r="D12" s="4" t="s">
        <v>29</v>
      </c>
      <c r="E12" s="4" t="s">
        <v>30</v>
      </c>
      <c r="F12" s="7">
        <v>0.5</v>
      </c>
      <c r="G12" s="4" t="s">
        <v>52</v>
      </c>
      <c r="H12" s="18">
        <v>225000000</v>
      </c>
      <c r="I12" s="18">
        <v>2700000000</v>
      </c>
      <c r="J12" s="17" t="s">
        <v>55</v>
      </c>
      <c r="K12" s="19">
        <v>2925000000</v>
      </c>
      <c r="L12" s="6" t="s">
        <v>53</v>
      </c>
      <c r="M12" s="6"/>
    </row>
    <row r="13" spans="1:17" s="3" customFormat="1" ht="54.75" customHeight="1">
      <c r="A13" s="127"/>
      <c r="B13" s="127"/>
      <c r="C13" s="4" t="s">
        <v>31</v>
      </c>
      <c r="D13" s="4" t="s">
        <v>32</v>
      </c>
      <c r="E13" s="4" t="s">
        <v>56</v>
      </c>
      <c r="F13" s="8">
        <f>3+11.042</f>
        <v>14.042</v>
      </c>
      <c r="G13" s="120" t="s">
        <v>57</v>
      </c>
      <c r="H13" s="124">
        <f>+K13+K14+K15+K16+K17</f>
        <v>2259217704.17</v>
      </c>
      <c r="I13" s="10"/>
      <c r="J13" s="6"/>
      <c r="K13" s="6">
        <f>6000000+28995000+8000000+60000000+25000000+15641506+65557295+71461052+15000000+135000000+33000000+170000000+18527717+33000000+30000000+196204869.71+70000000</f>
        <v>981387439.71</v>
      </c>
      <c r="L13" s="6" t="s">
        <v>53</v>
      </c>
      <c r="M13" s="6"/>
      <c r="O13" s="20"/>
      <c r="P13" s="21"/>
      <c r="Q13" s="21"/>
    </row>
    <row r="14" spans="1:13" s="3" customFormat="1" ht="78.75" customHeight="1">
      <c r="A14" s="127"/>
      <c r="B14" s="127"/>
      <c r="C14" s="6" t="s">
        <v>33</v>
      </c>
      <c r="D14" s="4" t="s">
        <v>34</v>
      </c>
      <c r="E14" s="4" t="s">
        <v>35</v>
      </c>
      <c r="F14" s="8">
        <v>0.6</v>
      </c>
      <c r="G14" s="120"/>
      <c r="H14" s="124"/>
      <c r="I14" s="6"/>
      <c r="J14" s="6"/>
      <c r="K14" s="6">
        <f>19350000+7179088+15000000+18000000+40000000+176000000+55000000+35000000+55000000+19808763.82</f>
        <v>440337851.82</v>
      </c>
      <c r="L14" s="6" t="s">
        <v>53</v>
      </c>
      <c r="M14" s="6"/>
    </row>
    <row r="15" spans="1:13" s="3" customFormat="1" ht="76.5">
      <c r="A15" s="127"/>
      <c r="B15" s="127"/>
      <c r="C15" s="4" t="s">
        <v>36</v>
      </c>
      <c r="D15" s="4" t="s">
        <v>37</v>
      </c>
      <c r="E15" s="6" t="s">
        <v>38</v>
      </c>
      <c r="F15" s="8">
        <v>34</v>
      </c>
      <c r="G15" s="120"/>
      <c r="H15" s="124"/>
      <c r="I15" s="6"/>
      <c r="J15" s="6"/>
      <c r="K15" s="6">
        <f>6257000+60000000+36000000+6000000+111599999.64+217000000</f>
        <v>436856999.64</v>
      </c>
      <c r="L15" s="6" t="s">
        <v>53</v>
      </c>
      <c r="M15" s="6"/>
    </row>
    <row r="16" spans="1:13" s="3" customFormat="1" ht="89.25">
      <c r="A16" s="127"/>
      <c r="B16" s="127"/>
      <c r="C16" s="4" t="s">
        <v>39</v>
      </c>
      <c r="D16" s="4" t="s">
        <v>40</v>
      </c>
      <c r="E16" s="4" t="s">
        <v>41</v>
      </c>
      <c r="F16" s="8">
        <v>4</v>
      </c>
      <c r="G16" s="120"/>
      <c r="H16" s="124"/>
      <c r="I16" s="6"/>
      <c r="J16" s="6"/>
      <c r="K16" s="6">
        <v>64968912</v>
      </c>
      <c r="L16" s="6" t="s">
        <v>53</v>
      </c>
      <c r="M16" s="6"/>
    </row>
    <row r="17" spans="1:13" s="3" customFormat="1" ht="63.75">
      <c r="A17" s="94" t="s">
        <v>19</v>
      </c>
      <c r="B17" s="94" t="s">
        <v>20</v>
      </c>
      <c r="C17" s="4" t="s">
        <v>42</v>
      </c>
      <c r="D17" s="4" t="s">
        <v>43</v>
      </c>
      <c r="E17" s="4" t="s">
        <v>44</v>
      </c>
      <c r="F17" s="7">
        <v>0.06</v>
      </c>
      <c r="G17" s="120" t="s">
        <v>57</v>
      </c>
      <c r="H17" s="124"/>
      <c r="I17" s="6"/>
      <c r="J17" s="6"/>
      <c r="K17" s="121">
        <f>22000000+25000000+20000000+46000000+11352000+23736000+10000000+56350000+23000000+47828501+18000000+32400000</f>
        <v>335666501</v>
      </c>
      <c r="L17" s="122" t="s">
        <v>53</v>
      </c>
      <c r="M17" s="6"/>
    </row>
    <row r="18" spans="1:16" s="3" customFormat="1" ht="130.5" customHeight="1">
      <c r="A18" s="127"/>
      <c r="B18" s="127"/>
      <c r="C18" s="6" t="s">
        <v>45</v>
      </c>
      <c r="D18" s="6" t="s">
        <v>46</v>
      </c>
      <c r="E18" s="6" t="s">
        <v>47</v>
      </c>
      <c r="F18" s="8">
        <v>4</v>
      </c>
      <c r="G18" s="120"/>
      <c r="H18" s="124"/>
      <c r="I18" s="6"/>
      <c r="J18" s="6"/>
      <c r="K18" s="121"/>
      <c r="L18" s="123"/>
      <c r="M18" s="6"/>
      <c r="P18" s="22"/>
    </row>
    <row r="19" spans="4:8" ht="12.75">
      <c r="D19" s="23"/>
      <c r="E19" s="23"/>
      <c r="F19" s="24"/>
      <c r="H19" s="25"/>
    </row>
    <row r="20" ht="12.75">
      <c r="H20" s="25"/>
    </row>
  </sheetData>
  <sheetProtection/>
  <mergeCells count="27">
    <mergeCell ref="A1:C1"/>
    <mergeCell ref="A2:C2"/>
    <mergeCell ref="A3:C3"/>
    <mergeCell ref="A4:C4"/>
    <mergeCell ref="F6:F8"/>
    <mergeCell ref="A17:A18"/>
    <mergeCell ref="B17:B18"/>
    <mergeCell ref="G17:G18"/>
    <mergeCell ref="A9:A16"/>
    <mergeCell ref="B9:B16"/>
    <mergeCell ref="C6:C8"/>
    <mergeCell ref="L6:L8"/>
    <mergeCell ref="G6:G8"/>
    <mergeCell ref="A6:A8"/>
    <mergeCell ref="B6:B8"/>
    <mergeCell ref="D6:D8"/>
    <mergeCell ref="E6:E7"/>
    <mergeCell ref="H6:K6"/>
    <mergeCell ref="C9:C10"/>
    <mergeCell ref="G13:G16"/>
    <mergeCell ref="K17:K18"/>
    <mergeCell ref="L17:L18"/>
    <mergeCell ref="M6:M8"/>
    <mergeCell ref="H7:H8"/>
    <mergeCell ref="I7:J7"/>
    <mergeCell ref="K7:K8"/>
    <mergeCell ref="H13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dcterms:created xsi:type="dcterms:W3CDTF">2009-09-17T13:38:21Z</dcterms:created>
  <dcterms:modified xsi:type="dcterms:W3CDTF">2011-03-22T14:36:26Z</dcterms:modified>
  <cp:category/>
  <cp:version/>
  <cp:contentType/>
  <cp:contentStatus/>
</cp:coreProperties>
</file>