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952" activeTab="0"/>
  </bookViews>
  <sheets>
    <sheet name="PPR09 Pasto autentico contemp" sheetId="1" r:id="rId1"/>
  </sheets>
  <definedNames>
    <definedName name="_xlnm.Print_Area" localSheetId="0">'PPR09 Pasto autentico contemp'!$A$1:$M$36</definedName>
    <definedName name="_xlnm.Print_Titles" localSheetId="0">'PPR09 Pasto autentico contemp'!$1:$7</definedName>
  </definedNames>
  <calcPr fullCalcOnLoad="1"/>
</workbook>
</file>

<file path=xl/sharedStrings.xml><?xml version="1.0" encoding="utf-8"?>
<sst xmlns="http://schemas.openxmlformats.org/spreadsheetml/2006/main" count="114" uniqueCount="97">
  <si>
    <t>Nombre Indicador</t>
  </si>
  <si>
    <t xml:space="preserve">Línea de intervención
</t>
  </si>
  <si>
    <t>EJE ESTRATEGICO CULTURA Y DEPORTE</t>
  </si>
  <si>
    <t>PROGRAMA PASTO AUTENTICO Y CONTEMPORANEO</t>
  </si>
  <si>
    <t>Formular  e implementar un Plan estratégico Municipal de Cultura participativo, sostenible, coherente y consecuente con las realidades potenciales y las diferentes  expresiones artísticas del Municipio y la región.</t>
  </si>
  <si>
    <t xml:space="preserve">Ampliar, organizar y fortalecer establecimientos e instituciones para la formación artístico cultural </t>
  </si>
  <si>
    <t>Impulsar y fortalecer integralmente procesos masivos artísticos y culturales en marcha, sostenibles y que trasciendan lo local, Departamental, y Nacional</t>
  </si>
  <si>
    <t>Promover y estimular la investigación étnica en torno a la memoria y saberes tradicionales.</t>
  </si>
  <si>
    <t>Construcción y/o mejoramiento de moradas y centros culturales en el municipio de Pasto</t>
  </si>
  <si>
    <t>Diseñar e implementar estrategia de medios de comunicación al servicio de la Cultura.</t>
  </si>
  <si>
    <t xml:space="preserve">Diseñar propuesta de bibliotecas públicas y programas de lectura en las diferentes moradas del municipio. </t>
  </si>
  <si>
    <t>Abrir convocatoria de estímulos a creadores artísticos y culturales.</t>
  </si>
  <si>
    <t>Realizar y apoyar encuentros y procesos artísticos y culturales con énfasis en lo alternativo y contemporáneo.</t>
  </si>
  <si>
    <t>Fortalecer el Concurso de Música Campesina.</t>
  </si>
  <si>
    <t>Exaltar  a cultores, artistas y/o artesanos destacados del Municipio.</t>
  </si>
  <si>
    <t>Apoyar proyectos culturales para minorías étnicas y de género, población LGBT desplazada y en proceso de reintegración.</t>
  </si>
  <si>
    <t>Fortalecer las fiestas tradicionales de la cultura popular.</t>
  </si>
  <si>
    <t>Implementar recorridos eco-turísticos culturales</t>
  </si>
  <si>
    <t>Publicar, promover y divulgar obras artísticas, literarias, audiovisuales y de investigación.</t>
  </si>
  <si>
    <t xml:space="preserve">Ampliar la inclusión al régimen de seguridad social de cultores, artistas y artesanos. </t>
  </si>
  <si>
    <t xml:space="preserve">Se formulará  e implementará el Plan estratégico Municipal de Cultura participativo, sostenible, coherente y consecuente con las realidades potenciales y la s diferentes  expresiones artisticas del Municipio y la región. </t>
  </si>
  <si>
    <t>Plan estratégico de cultura formulado e implementado de manera participativo, sostenible, coherente y consecuente con las realidades potenciales l y la s diferentes  expresiones artisticas Municipio y la región</t>
  </si>
  <si>
    <t>Se contribuirá a la formación y cualificación de 5000 personas en las escuelas de formación cultural y artística.</t>
  </si>
  <si>
    <t>Personas formadas y cualificadas en las escuelas de formación cultural y artística.</t>
  </si>
  <si>
    <t xml:space="preserve">Se impulsará integralmente 6 procesos masivos culturales y artísticos en marcha, sostenibles y que trasciendan lo local, Departamental, y Nacional. </t>
  </si>
  <si>
    <t>Proceso masivos culturales y artísticos impulsados integralmente.</t>
  </si>
  <si>
    <t>Se promoverá y estimulará 6 investigaciones étnicas en torno a la memoria y saberes tradicionales.</t>
  </si>
  <si>
    <t>Investigaciones en torno a la memoria y saberes tradicionales étnicas promovidas y estimuladas.</t>
  </si>
  <si>
    <t>Se construirá y/o adecuará 4 moradas culturales en el sector urbano y rural y se fortalecerá y dotará el Centro Cultural Pandiaco</t>
  </si>
  <si>
    <t>Moradas culturales en el sector urbano y rural construidas y/o adecuadas</t>
  </si>
  <si>
    <t>Se gestionará, en articulación  con entidades  de carácter público y privado, el mejoramiento de la Concha Acústica Agustín Agualongo.</t>
  </si>
  <si>
    <t>Se diseñará e implementará 1 estrategia de medios de comunicación al servicio de las Artes y la Cultura.</t>
  </si>
  <si>
    <t>Estrategia de medios de comunicación al servicio del arte y cultura implementada.</t>
  </si>
  <si>
    <t xml:space="preserve">Se diseñará 1 propuesta de bibliotecas públicas y se implementará 1 programa de lectura en 8 moradas del municipio. </t>
  </si>
  <si>
    <t>Moradas culturales que implementan el programa de lectura.</t>
  </si>
  <si>
    <t>Propuesta de bibliotecas públicas diseñando.</t>
  </si>
  <si>
    <t>Se realizará 10 convocatorias de estímulos a creadores artísticos y culturales.</t>
  </si>
  <si>
    <t>Convocatorias de estímulos a creadores artísticos y culturales realizadas</t>
  </si>
  <si>
    <t xml:space="preserve">Se apoyará 20 encuentros artísticos y culturales con énfasis en el arte alternativo y contemporáneo. </t>
  </si>
  <si>
    <t>Encuentros artísticos y culturales con énfasis en el arte alternativo y contemporáneo apoyados.</t>
  </si>
  <si>
    <t>Se realizará 20 procesos  de intercambio Cultural y Artístico que promuevan y fomenten la cultura local en el ámbito global.</t>
  </si>
  <si>
    <t>Procesos de intercambio cultural y artístico que promuevan y fomenten la cultura local en el ámbito global realizados.</t>
  </si>
  <si>
    <t>Se apoyará   anualmente la  participación en eventos  culturales de carácter nacional e internacional de cultores,  artistas   o grupos  culturales pastusos de trayectoria.</t>
  </si>
  <si>
    <t>Cultores,   artistas o grupos  artísticos pastusos de trayectoria apoyados para que participen en eventos culturales de carácter nacional o internacional</t>
  </si>
  <si>
    <t>Se realizará y fortalecerá cuatro Concursos de Música Campesina.</t>
  </si>
  <si>
    <t>Concursos de Música campesina realizados</t>
  </si>
  <si>
    <t xml:space="preserve">Se elaborará 1 documento cartográfico cultural e historica del municipio de Pasto. </t>
  </si>
  <si>
    <t>Documento cartográfico cultural e historica elaborado.</t>
  </si>
  <si>
    <t>Se distinguirá a 8 cultores, artistas y/o artesanos destacados del Municipio.</t>
  </si>
  <si>
    <t>Consultores, artistas y/o artesanas distinguidos</t>
  </si>
  <si>
    <t>Se apoyará 6 proyectos culturales para minorías étnicas y de género, población LGBT, desplazada, en condición de discapacidad y en proceso de reintegración.</t>
  </si>
  <si>
    <t>Proyectos culturales para minorías étnicas y de género, población LGBT, desplazada, en condición de discapacidad y en proceso de reintegración apoyados.</t>
  </si>
  <si>
    <t>Se Fortalecerá 25 fiestas tradicionales de la cultura popular.</t>
  </si>
  <si>
    <t>Fiestas tradicionales de la cultura popular fortalecidos.</t>
  </si>
  <si>
    <t>Se implementará 20 recorridos eco-turísticos culturales.</t>
  </si>
  <si>
    <t>Recorridos eco-turísticos culturales implementados.</t>
  </si>
  <si>
    <t>Se publicará, promoverá y divulgará a través de diferentes medios, 80 obras artísticas, literarias, audiovisuales y de investigación.</t>
  </si>
  <si>
    <t>Obras artísticas, literarias, audiovisuales y de investigación, publicadas, promovidas y divulgadas.</t>
  </si>
  <si>
    <t xml:space="preserve">Se ampliará la inclusión al régimen de seguridad social de 200 cultores, artistas y/o artesanos. </t>
  </si>
  <si>
    <t xml:space="preserve">Cultores, artistas y/o artesanos incluidos en el  sistema de seguridad social. </t>
  </si>
  <si>
    <t>Garantizar procesos de desarrollos culturales sostenibles, participativos y estratégicos para fortalecer la identidad, la ciudadanía, el patrimonio cultural y la autoestima colectiva entendidos desde la diversidad.</t>
  </si>
  <si>
    <t xml:space="preserve">Presupuesto por Resultados. Municipio de Pasto. </t>
  </si>
  <si>
    <t>Departamento Nacional de Planeación DNP.</t>
  </si>
  <si>
    <t>Alcaldía de Pasto - Departamento Administrativo de Planeación.</t>
  </si>
  <si>
    <t>Objetivo del programa</t>
  </si>
  <si>
    <t>Problema a resolver</t>
  </si>
  <si>
    <t xml:space="preserve">Metas Cuatrienio (2008-2011)
</t>
  </si>
  <si>
    <t>META PROGRAMADA 2009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</si>
  <si>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</si>
  <si>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</si>
  <si>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</si>
  <si>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</si>
  <si>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</si>
  <si>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</si>
  <si>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Meta</t>
  </si>
  <si>
    <t>VALOR</t>
  </si>
  <si>
    <t>NOMBRE FUENTE</t>
  </si>
  <si>
    <t>PRESUPUESTO POR RESULTADOS 2009</t>
  </si>
  <si>
    <r>
      <t xml:space="preserve">Elaborar cartografía cultural </t>
    </r>
    <r>
      <rPr>
        <sz val="12"/>
        <color indexed="8"/>
        <rFont val="Arial"/>
        <family val="2"/>
      </rPr>
      <t>e histórica</t>
    </r>
    <r>
      <rPr>
        <sz val="12"/>
        <rFont val="Arial"/>
        <family val="2"/>
      </rPr>
      <t xml:space="preserve"> del municipio de Pasto. </t>
    </r>
  </si>
  <si>
    <t>Implementación del Plan Cultural de Medios en el Municipio de Pasto.</t>
  </si>
  <si>
    <t>Ing. Ricardo Ortiz Obando - Director de Infraestructura.</t>
  </si>
  <si>
    <t>Luis Alberto Ruiz - Dirección de Cultura.</t>
  </si>
  <si>
    <t>Liliana Gonzalez. Dirección de Cultura.</t>
  </si>
  <si>
    <t>TOTAL</t>
  </si>
  <si>
    <t>Miguel Garzón - Secretaría de Cultura.</t>
  </si>
  <si>
    <t>Jorge Taipe - Luís Alberto Estrella. Secretaría de Cultura.</t>
  </si>
  <si>
    <t>COSTO POR META</t>
  </si>
  <si>
    <r>
      <t xml:space="preserve">Escaso nivel de sostenibilidad, participación y apoyo </t>
    </r>
    <r>
      <rPr>
        <sz val="14"/>
        <color indexed="8"/>
        <rFont val="Arial"/>
        <family val="2"/>
      </rPr>
      <t>a</t>
    </r>
    <r>
      <rPr>
        <sz val="14"/>
        <rFont val="Arial"/>
        <family val="2"/>
      </rPr>
      <t xml:space="preserve"> los procesos culturales del Municipio.</t>
    </r>
  </si>
  <si>
    <r>
      <t xml:space="preserve">Fomento de la convivencia ciudadana en el Municipio de Pasto. </t>
    </r>
    <r>
      <rPr>
        <b/>
        <sz val="16"/>
        <color indexed="10"/>
        <rFont val="Arial"/>
        <family val="2"/>
      </rPr>
      <t>2009520010009</t>
    </r>
  </si>
  <si>
    <r>
      <t xml:space="preserve">Implementación de la escuela de formación artística y cultural en el Municipio de Pasto. </t>
    </r>
    <r>
      <rPr>
        <b/>
        <sz val="16"/>
        <color indexed="10"/>
        <rFont val="Arial"/>
        <family val="2"/>
      </rPr>
      <t>2009520010019</t>
    </r>
  </si>
  <si>
    <r>
      <t xml:space="preserve">Recopilación y fortalecimiento de la memoria cultural del Municipio de Pasto, </t>
    </r>
    <r>
      <rPr>
        <b/>
        <sz val="16"/>
        <color indexed="10"/>
        <rFont val="Arial"/>
        <family val="2"/>
      </rPr>
      <t>2009520010067</t>
    </r>
  </si>
  <si>
    <t>Mejoramiento de la Concha Acustica  Agustín Agualongo gestionada.</t>
  </si>
  <si>
    <r>
      <t xml:space="preserve">Adecuación salón cultural vereda Jurado - Corregimiento de Santa Bárbara. Municipio de Pasto. </t>
    </r>
    <r>
      <rPr>
        <b/>
        <sz val="16"/>
        <color indexed="10"/>
        <rFont val="Arial"/>
        <family val="2"/>
      </rPr>
      <t>2009520010149</t>
    </r>
  </si>
  <si>
    <r>
      <t xml:space="preserve">Adecuación escenario cultural Institución Educativa José Antonio Galán. Municipio de Pasto. </t>
    </r>
    <r>
      <rPr>
        <b/>
        <sz val="16"/>
        <color indexed="10"/>
        <rFont val="Arial"/>
        <family val="2"/>
      </rPr>
      <t>2009520010165</t>
    </r>
  </si>
  <si>
    <r>
      <t xml:space="preserve">Adecuación salón cultural barrio Juanoy Bajo. Municipio de Pasto. </t>
    </r>
    <r>
      <rPr>
        <b/>
        <sz val="16"/>
        <color indexed="10"/>
        <rFont val="Arial"/>
        <family val="2"/>
      </rPr>
      <t>20095200173</t>
    </r>
  </si>
  <si>
    <t>16.710.964,20 </t>
  </si>
  <si>
    <r>
      <t xml:space="preserve">Adquisición de lote para construcción de morada cultura vereda Concepción Alto - Corregimiento de Santa Bárbara - Municipio de Pasto. </t>
    </r>
    <r>
      <rPr>
        <b/>
        <sz val="16"/>
        <color indexed="10"/>
        <rFont val="Arial"/>
        <family val="2"/>
      </rPr>
      <t>2009520010212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</si>
</sst>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171" fontId="0" fillId="0" borderId="0" xfId="48" applyFont="1" applyAlignment="1">
      <alignment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34" borderId="10" xfId="54" applyFont="1" applyFill="1" applyBorder="1" applyAlignment="1">
      <alignment horizontal="center" vertical="center" wrapText="1"/>
      <protection/>
    </xf>
    <xf numFmtId="49" fontId="0" fillId="35" borderId="11" xfId="54" applyNumberFormat="1" applyFont="1" applyFill="1" applyBorder="1" applyAlignment="1">
      <alignment horizontal="center" vertical="center" wrapText="1"/>
      <protection/>
    </xf>
    <xf numFmtId="49" fontId="0" fillId="35" borderId="12" xfId="54" applyNumberFormat="1" applyFont="1" applyFill="1" applyBorder="1" applyAlignment="1">
      <alignment horizontal="center" vertical="center" wrapText="1"/>
      <protection/>
    </xf>
    <xf numFmtId="193" fontId="3" fillId="0" borderId="10" xfId="48" applyNumberFormat="1" applyFont="1" applyBorder="1" applyAlignment="1">
      <alignment horizontal="right" vertical="center" wrapText="1"/>
    </xf>
    <xf numFmtId="193" fontId="3" fillId="0" borderId="10" xfId="0" applyNumberFormat="1" applyFont="1" applyBorder="1" applyAlignment="1">
      <alignment horizontal="right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justify" vertical="center" wrapText="1"/>
    </xf>
    <xf numFmtId="9" fontId="3" fillId="33" borderId="10" xfId="0" applyNumberFormat="1" applyFont="1" applyFill="1" applyBorder="1" applyAlignment="1">
      <alignment horizontal="center" vertical="center"/>
    </xf>
    <xf numFmtId="193" fontId="3" fillId="33" borderId="10" xfId="48" applyNumberFormat="1" applyFont="1" applyFill="1" applyBorder="1" applyAlignment="1">
      <alignment horizontal="right" vertical="center" wrapText="1"/>
    </xf>
    <xf numFmtId="193" fontId="3" fillId="33" borderId="10" xfId="0" applyNumberFormat="1" applyFont="1" applyFill="1" applyBorder="1" applyAlignment="1">
      <alignment horizontal="right" vertical="center" wrapText="1"/>
    </xf>
    <xf numFmtId="193" fontId="3" fillId="33" borderId="10" xfId="0" applyNumberFormat="1" applyFont="1" applyFill="1" applyBorder="1" applyAlignment="1">
      <alignment horizontal="center" vertical="center" wrapText="1"/>
    </xf>
    <xf numFmtId="3" fontId="8" fillId="0" borderId="14" xfId="55" applyNumberFormat="1" applyFont="1" applyBorder="1" applyAlignment="1">
      <alignment horizontal="center" vertical="center" wrapText="1"/>
      <protection/>
    </xf>
    <xf numFmtId="3" fontId="8" fillId="0" borderId="15" xfId="55" applyNumberFormat="1" applyFont="1" applyBorder="1" applyAlignment="1">
      <alignment horizontal="center" vertical="center" wrapText="1"/>
      <protection/>
    </xf>
    <xf numFmtId="0" fontId="8" fillId="0" borderId="0" xfId="55" applyFont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justify" vertical="center" wrapText="1"/>
    </xf>
    <xf numFmtId="3" fontId="0" fillId="0" borderId="0" xfId="0" applyNumberFormat="1" applyFont="1" applyAlignment="1">
      <alignment wrapText="1"/>
    </xf>
    <xf numFmtId="0" fontId="0" fillId="34" borderId="16" xfId="54" applyFont="1" applyFill="1" applyBorder="1" applyAlignment="1">
      <alignment horizontal="center" vertical="center" wrapText="1"/>
      <protection/>
    </xf>
    <xf numFmtId="0" fontId="0" fillId="34" borderId="17" xfId="54" applyFont="1" applyFill="1" applyBorder="1" applyAlignment="1">
      <alignment horizontal="center" vertical="center" wrapText="1"/>
      <protection/>
    </xf>
    <xf numFmtId="0" fontId="0" fillId="34" borderId="18" xfId="54" applyFont="1" applyFill="1" applyBorder="1" applyAlignment="1">
      <alignment horizontal="center" vertical="center" wrapText="1"/>
      <protection/>
    </xf>
    <xf numFmtId="0" fontId="0" fillId="34" borderId="19" xfId="54" applyFont="1" applyFill="1" applyBorder="1" applyAlignment="1">
      <alignment horizontal="center" vertical="center" wrapText="1"/>
      <protection/>
    </xf>
    <xf numFmtId="0" fontId="4" fillId="36" borderId="13" xfId="54" applyFont="1" applyFill="1" applyBorder="1" applyAlignment="1">
      <alignment horizontal="center" vertical="center" wrapText="1"/>
      <protection/>
    </xf>
    <xf numFmtId="0" fontId="4" fillId="36" borderId="20" xfId="54" applyFont="1" applyFill="1" applyBorder="1" applyAlignment="1">
      <alignment horizontal="center" vertical="center" wrapText="1"/>
      <protection/>
    </xf>
    <xf numFmtId="0" fontId="4" fillId="36" borderId="21" xfId="54" applyFont="1" applyFill="1" applyBorder="1" applyAlignment="1">
      <alignment horizontal="center" vertical="center" wrapText="1"/>
      <protection/>
    </xf>
    <xf numFmtId="0" fontId="4" fillId="36" borderId="10" xfId="54" applyFont="1" applyFill="1" applyBorder="1" applyAlignment="1">
      <alignment horizontal="center" vertical="center" wrapText="1"/>
      <protection/>
    </xf>
    <xf numFmtId="0" fontId="4" fillId="37" borderId="10" xfId="0" applyFont="1" applyFill="1" applyBorder="1" applyAlignment="1">
      <alignment horizontal="center" vertical="center" wrapText="1"/>
    </xf>
    <xf numFmtId="0" fontId="0" fillId="35" borderId="10" xfId="54" applyFont="1" applyFill="1" applyBorder="1" applyAlignment="1">
      <alignment horizontal="center" vertical="center" wrapText="1"/>
      <protection/>
    </xf>
    <xf numFmtId="49" fontId="0" fillId="35" borderId="10" xfId="54" applyNumberFormat="1" applyFont="1" applyFill="1" applyBorder="1" applyAlignment="1">
      <alignment horizontal="center" vertical="center" wrapText="1"/>
      <protection/>
    </xf>
    <xf numFmtId="171" fontId="0" fillId="35" borderId="10" xfId="48" applyFont="1" applyFill="1" applyBorder="1" applyAlignment="1">
      <alignment horizontal="center" vertical="center" wrapText="1"/>
    </xf>
    <xf numFmtId="49" fontId="0" fillId="35" borderId="22" xfId="54" applyNumberFormat="1" applyFont="1" applyFill="1" applyBorder="1" applyAlignment="1">
      <alignment horizontal="center" vertical="center" wrapText="1"/>
      <protection/>
    </xf>
    <xf numFmtId="0" fontId="4" fillId="38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justify" vertical="center" wrapText="1"/>
    </xf>
    <xf numFmtId="0" fontId="9" fillId="0" borderId="20" xfId="0" applyFont="1" applyFill="1" applyBorder="1" applyAlignment="1">
      <alignment horizontal="justify" vertical="center" wrapText="1"/>
    </xf>
    <xf numFmtId="0" fontId="9" fillId="0" borderId="21" xfId="0" applyFont="1" applyFill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8" fillId="39" borderId="26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8" fillId="39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0" fontId="8" fillId="0" borderId="31" xfId="55" applyFont="1" applyBorder="1" applyAlignment="1">
      <alignment horizontal="center" vertical="center" wrapText="1"/>
      <protection/>
    </xf>
    <xf numFmtId="0" fontId="8" fillId="0" borderId="14" xfId="55" applyFont="1" applyBorder="1" applyAlignment="1">
      <alignment horizontal="center" vertical="center" wrapText="1"/>
      <protection/>
    </xf>
    <xf numFmtId="3" fontId="8" fillId="0" borderId="32" xfId="55" applyNumberFormat="1" applyFont="1" applyBorder="1" applyAlignment="1">
      <alignment horizontal="center" vertical="center" wrapText="1"/>
      <protection/>
    </xf>
    <xf numFmtId="3" fontId="8" fillId="0" borderId="33" xfId="55" applyNumberFormat="1" applyFont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justify" vertical="center" wrapText="1"/>
    </xf>
    <xf numFmtId="0" fontId="3" fillId="33" borderId="20" xfId="0" applyFont="1" applyFill="1" applyBorder="1" applyAlignment="1">
      <alignment horizontal="justify" vertical="center" wrapText="1"/>
    </xf>
    <xf numFmtId="0" fontId="3" fillId="33" borderId="21" xfId="0" applyFont="1" applyFill="1" applyBorder="1" applyAlignment="1">
      <alignment horizontal="justify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P36"/>
  <sheetViews>
    <sheetView tabSelected="1" view="pageBreakPreview" zoomScale="60" zoomScaleNormal="70" zoomScalePageLayoutView="0" workbookViewId="0" topLeftCell="D16">
      <selection activeCell="E18" sqref="E18:E21"/>
    </sheetView>
  </sheetViews>
  <sheetFormatPr defaultColWidth="11.421875" defaultRowHeight="12.75"/>
  <cols>
    <col min="1" max="1" width="21.57421875" style="9" customWidth="1"/>
    <col min="2" max="2" width="23.421875" style="9" customWidth="1"/>
    <col min="3" max="3" width="32.140625" style="9" customWidth="1"/>
    <col min="4" max="4" width="33.28125" style="9" customWidth="1"/>
    <col min="5" max="5" width="31.421875" style="9" customWidth="1"/>
    <col min="6" max="6" width="13.8515625" style="9" customWidth="1"/>
    <col min="7" max="7" width="39.421875" style="9" customWidth="1"/>
    <col min="8" max="8" width="17.00390625" style="8" bestFit="1" customWidth="1"/>
    <col min="9" max="9" width="8.28125" style="9" bestFit="1" customWidth="1"/>
    <col min="10" max="10" width="15.28125" style="9" bestFit="1" customWidth="1"/>
    <col min="11" max="11" width="16.57421875" style="9" customWidth="1"/>
    <col min="12" max="12" width="17.28125" style="9" customWidth="1"/>
    <col min="13" max="13" width="18.7109375" style="9" customWidth="1"/>
    <col min="14" max="16384" width="11.421875" style="9" customWidth="1"/>
  </cols>
  <sheetData>
    <row r="1" spans="1:7" ht="12.75">
      <c r="A1" s="43" t="s">
        <v>77</v>
      </c>
      <c r="B1" s="43"/>
      <c r="C1" s="43"/>
      <c r="D1" s="43"/>
      <c r="E1" s="7"/>
      <c r="F1" s="7"/>
      <c r="G1" s="7"/>
    </row>
    <row r="2" spans="1:68" s="10" customFormat="1" ht="12.75">
      <c r="A2" s="48" t="s">
        <v>2</v>
      </c>
      <c r="B2" s="48"/>
      <c r="C2" s="48"/>
      <c r="D2" s="48"/>
      <c r="F2" s="11"/>
      <c r="G2" s="11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</row>
    <row r="3" spans="1:68" s="10" customFormat="1" ht="12.75">
      <c r="A3" s="49" t="s">
        <v>3</v>
      </c>
      <c r="B3" s="49"/>
      <c r="C3" s="49"/>
      <c r="D3" s="49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</row>
    <row r="4" spans="1:68" s="10" customFormat="1" ht="12.75">
      <c r="A4" s="11"/>
      <c r="C4" s="11"/>
      <c r="D4" s="11"/>
      <c r="E4" s="11"/>
      <c r="F4" s="11"/>
      <c r="H4" s="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</row>
    <row r="5" spans="1:68" s="12" customFormat="1" ht="12.75">
      <c r="A5" s="39" t="s">
        <v>65</v>
      </c>
      <c r="B5" s="42" t="s">
        <v>64</v>
      </c>
      <c r="C5" s="42" t="s">
        <v>1</v>
      </c>
      <c r="D5" s="35" t="s">
        <v>66</v>
      </c>
      <c r="E5" s="36"/>
      <c r="F5" s="45" t="s">
        <v>67</v>
      </c>
      <c r="G5" s="45" t="s">
        <v>68</v>
      </c>
      <c r="H5" s="45" t="s">
        <v>69</v>
      </c>
      <c r="I5" s="45"/>
      <c r="J5" s="45"/>
      <c r="K5" s="45"/>
      <c r="L5" s="44" t="s">
        <v>86</v>
      </c>
      <c r="M5" s="44" t="s">
        <v>70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</row>
    <row r="6" spans="1:68" s="12" customFormat="1" ht="12.75">
      <c r="A6" s="40"/>
      <c r="B6" s="42"/>
      <c r="C6" s="39"/>
      <c r="D6" s="37"/>
      <c r="E6" s="38"/>
      <c r="F6" s="45"/>
      <c r="G6" s="45"/>
      <c r="H6" s="46" t="s">
        <v>71</v>
      </c>
      <c r="I6" s="47" t="s">
        <v>72</v>
      </c>
      <c r="J6" s="47"/>
      <c r="K6" s="45" t="s">
        <v>73</v>
      </c>
      <c r="L6" s="44"/>
      <c r="M6" s="44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</row>
    <row r="7" spans="1:68" s="12" customFormat="1" ht="25.5">
      <c r="A7" s="41"/>
      <c r="B7" s="42"/>
      <c r="C7" s="39"/>
      <c r="D7" s="13" t="s">
        <v>74</v>
      </c>
      <c r="E7" s="13" t="s">
        <v>0</v>
      </c>
      <c r="F7" s="45"/>
      <c r="G7" s="45"/>
      <c r="H7" s="46"/>
      <c r="I7" s="14" t="s">
        <v>75</v>
      </c>
      <c r="J7" s="15" t="s">
        <v>76</v>
      </c>
      <c r="K7" s="45"/>
      <c r="L7" s="44"/>
      <c r="M7" s="44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</row>
    <row r="8" spans="1:68" s="20" customFormat="1" ht="135">
      <c r="A8" s="53" t="s">
        <v>87</v>
      </c>
      <c r="B8" s="62" t="s">
        <v>60</v>
      </c>
      <c r="C8" s="3" t="s">
        <v>4</v>
      </c>
      <c r="D8" s="2" t="s">
        <v>20</v>
      </c>
      <c r="E8" s="2" t="s">
        <v>21</v>
      </c>
      <c r="F8" s="21">
        <v>1</v>
      </c>
      <c r="G8" s="56" t="s">
        <v>90</v>
      </c>
      <c r="H8" s="16">
        <v>12000000</v>
      </c>
      <c r="I8" s="17"/>
      <c r="J8" s="17"/>
      <c r="K8" s="18">
        <f aca="true" t="shared" si="0" ref="K8:K31">+H8</f>
        <v>12000000</v>
      </c>
      <c r="L8" s="18">
        <v>12000000</v>
      </c>
      <c r="M8" s="31" t="s">
        <v>81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</row>
    <row r="9" spans="1:68" s="20" customFormat="1" ht="60">
      <c r="A9" s="54"/>
      <c r="B9" s="63"/>
      <c r="C9" s="4" t="s">
        <v>7</v>
      </c>
      <c r="D9" s="2" t="s">
        <v>26</v>
      </c>
      <c r="E9" s="2" t="s">
        <v>27</v>
      </c>
      <c r="F9" s="6">
        <v>2</v>
      </c>
      <c r="G9" s="57"/>
      <c r="H9" s="16">
        <v>21000000</v>
      </c>
      <c r="I9" s="17"/>
      <c r="J9" s="17"/>
      <c r="K9" s="18">
        <f t="shared" si="0"/>
        <v>21000000</v>
      </c>
      <c r="L9" s="18">
        <f>12000000+19600000</f>
        <v>31600000</v>
      </c>
      <c r="M9" s="31" t="s">
        <v>81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</row>
    <row r="10" spans="1:68" s="20" customFormat="1" ht="75">
      <c r="A10" s="54"/>
      <c r="B10" s="63"/>
      <c r="C10" s="22" t="s">
        <v>8</v>
      </c>
      <c r="D10" s="23" t="s">
        <v>30</v>
      </c>
      <c r="E10" s="23" t="s">
        <v>91</v>
      </c>
      <c r="F10" s="24">
        <v>0.5</v>
      </c>
      <c r="G10" s="57"/>
      <c r="H10" s="16">
        <v>15000000</v>
      </c>
      <c r="I10" s="17"/>
      <c r="J10" s="17"/>
      <c r="K10" s="18">
        <f t="shared" si="0"/>
        <v>15000000</v>
      </c>
      <c r="L10" s="18">
        <v>2000000</v>
      </c>
      <c r="M10" s="31" t="s">
        <v>81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</row>
    <row r="11" spans="1:13" s="19" customFormat="1" ht="45">
      <c r="A11" s="54"/>
      <c r="B11" s="63"/>
      <c r="C11" s="60" t="s">
        <v>10</v>
      </c>
      <c r="D11" s="59" t="s">
        <v>33</v>
      </c>
      <c r="E11" s="2" t="s">
        <v>34</v>
      </c>
      <c r="F11" s="5">
        <v>2</v>
      </c>
      <c r="G11" s="57"/>
      <c r="H11" s="16">
        <v>15000000</v>
      </c>
      <c r="I11" s="17"/>
      <c r="J11" s="17"/>
      <c r="K11" s="18">
        <f t="shared" si="0"/>
        <v>15000000</v>
      </c>
      <c r="L11" s="18">
        <v>4000000</v>
      </c>
      <c r="M11" s="31" t="s">
        <v>81</v>
      </c>
    </row>
    <row r="12" spans="1:13" ht="45">
      <c r="A12" s="54"/>
      <c r="B12" s="63"/>
      <c r="C12" s="61"/>
      <c r="D12" s="59"/>
      <c r="E12" s="2" t="s">
        <v>35</v>
      </c>
      <c r="F12" s="5">
        <v>2</v>
      </c>
      <c r="G12" s="57"/>
      <c r="H12" s="16">
        <v>22225835</v>
      </c>
      <c r="I12" s="17"/>
      <c r="J12" s="17"/>
      <c r="K12" s="18">
        <f t="shared" si="0"/>
        <v>22225835</v>
      </c>
      <c r="L12" s="18">
        <v>4000000</v>
      </c>
      <c r="M12" s="31" t="s">
        <v>81</v>
      </c>
    </row>
    <row r="13" spans="1:13" ht="45">
      <c r="A13" s="54"/>
      <c r="B13" s="63"/>
      <c r="C13" s="4" t="s">
        <v>78</v>
      </c>
      <c r="D13" s="2" t="s">
        <v>46</v>
      </c>
      <c r="E13" s="2" t="s">
        <v>47</v>
      </c>
      <c r="F13" s="5">
        <v>1</v>
      </c>
      <c r="G13" s="57"/>
      <c r="H13" s="16">
        <v>15000000</v>
      </c>
      <c r="I13" s="17"/>
      <c r="J13" s="17"/>
      <c r="K13" s="18">
        <f t="shared" si="0"/>
        <v>15000000</v>
      </c>
      <c r="L13" s="18">
        <v>6000000</v>
      </c>
      <c r="M13" s="31" t="s">
        <v>81</v>
      </c>
    </row>
    <row r="14" spans="1:13" ht="45">
      <c r="A14" s="54"/>
      <c r="B14" s="63"/>
      <c r="C14" s="4" t="s">
        <v>17</v>
      </c>
      <c r="D14" s="2" t="s">
        <v>54</v>
      </c>
      <c r="E14" s="2" t="s">
        <v>55</v>
      </c>
      <c r="F14" s="5">
        <v>5</v>
      </c>
      <c r="G14" s="57"/>
      <c r="H14" s="16">
        <v>15000000</v>
      </c>
      <c r="I14" s="17"/>
      <c r="J14" s="17"/>
      <c r="K14" s="18">
        <f t="shared" si="0"/>
        <v>15000000</v>
      </c>
      <c r="L14" s="18">
        <v>15000000</v>
      </c>
      <c r="M14" s="31" t="s">
        <v>81</v>
      </c>
    </row>
    <row r="15" spans="1:13" ht="75">
      <c r="A15" s="54"/>
      <c r="B15" s="63"/>
      <c r="C15" s="4" t="s">
        <v>18</v>
      </c>
      <c r="D15" s="2" t="s">
        <v>56</v>
      </c>
      <c r="E15" s="2" t="s">
        <v>57</v>
      </c>
      <c r="F15" s="5">
        <v>20</v>
      </c>
      <c r="G15" s="58"/>
      <c r="H15" s="16">
        <v>90000000</v>
      </c>
      <c r="I15" s="17"/>
      <c r="J15" s="17"/>
      <c r="K15" s="18">
        <f t="shared" si="0"/>
        <v>90000000</v>
      </c>
      <c r="L15" s="18">
        <v>30000000</v>
      </c>
      <c r="M15" s="31" t="s">
        <v>81</v>
      </c>
    </row>
    <row r="16" spans="1:68" s="20" customFormat="1" ht="101.25">
      <c r="A16" s="54"/>
      <c r="B16" s="63"/>
      <c r="C16" s="4" t="s">
        <v>5</v>
      </c>
      <c r="D16" s="2" t="s">
        <v>22</v>
      </c>
      <c r="E16" s="2" t="s">
        <v>23</v>
      </c>
      <c r="F16" s="5">
        <v>1260</v>
      </c>
      <c r="G16" s="32" t="s">
        <v>89</v>
      </c>
      <c r="H16" s="16">
        <v>188976560</v>
      </c>
      <c r="I16" s="17"/>
      <c r="J16" s="17"/>
      <c r="K16" s="18">
        <f t="shared" si="0"/>
        <v>188976560</v>
      </c>
      <c r="L16" s="18">
        <v>186839600</v>
      </c>
      <c r="M16" s="31" t="s">
        <v>82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</row>
    <row r="17" spans="1:68" s="20" customFormat="1" ht="60.75">
      <c r="A17" s="54"/>
      <c r="B17" s="63"/>
      <c r="C17" s="4" t="s">
        <v>9</v>
      </c>
      <c r="D17" s="2" t="s">
        <v>31</v>
      </c>
      <c r="E17" s="2" t="s">
        <v>32</v>
      </c>
      <c r="F17" s="5">
        <v>1</v>
      </c>
      <c r="G17" s="32" t="s">
        <v>79</v>
      </c>
      <c r="H17" s="16">
        <v>70000000</v>
      </c>
      <c r="I17" s="17"/>
      <c r="J17" s="17"/>
      <c r="K17" s="18">
        <f t="shared" si="0"/>
        <v>70000000</v>
      </c>
      <c r="L17" s="18">
        <f>K17</f>
        <v>70000000</v>
      </c>
      <c r="M17" s="1" t="s">
        <v>84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</row>
    <row r="18" spans="1:68" s="20" customFormat="1" ht="101.25">
      <c r="A18" s="54"/>
      <c r="B18" s="63"/>
      <c r="C18" s="78" t="s">
        <v>8</v>
      </c>
      <c r="D18" s="78" t="s">
        <v>28</v>
      </c>
      <c r="E18" s="78" t="s">
        <v>29</v>
      </c>
      <c r="F18" s="65">
        <v>1</v>
      </c>
      <c r="G18" s="32" t="s">
        <v>93</v>
      </c>
      <c r="H18" s="16" t="s">
        <v>95</v>
      </c>
      <c r="I18" s="17"/>
      <c r="J18" s="17"/>
      <c r="K18" s="18" t="str">
        <f t="shared" si="0"/>
        <v>16.710.964,20 </v>
      </c>
      <c r="L18" s="18" t="str">
        <f>K18</f>
        <v>16.710.964,20 </v>
      </c>
      <c r="M18" s="65" t="s">
        <v>80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</row>
    <row r="19" spans="1:68" s="20" customFormat="1" ht="121.5">
      <c r="A19" s="54"/>
      <c r="B19" s="63"/>
      <c r="C19" s="79"/>
      <c r="D19" s="79"/>
      <c r="E19" s="79"/>
      <c r="F19" s="66"/>
      <c r="G19" s="32" t="s">
        <v>96</v>
      </c>
      <c r="H19" s="17">
        <v>9900000</v>
      </c>
      <c r="I19" s="17"/>
      <c r="J19" s="17"/>
      <c r="K19" s="18">
        <f>+H19</f>
        <v>9900000</v>
      </c>
      <c r="L19" s="18">
        <f>K19</f>
        <v>9900000</v>
      </c>
      <c r="M19" s="66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</row>
    <row r="20" spans="1:68" s="20" customFormat="1" ht="81">
      <c r="A20" s="54"/>
      <c r="B20" s="63"/>
      <c r="C20" s="79"/>
      <c r="D20" s="79"/>
      <c r="E20" s="79"/>
      <c r="F20" s="66"/>
      <c r="G20" s="32" t="s">
        <v>94</v>
      </c>
      <c r="H20" s="16">
        <v>7539975</v>
      </c>
      <c r="I20" s="17"/>
      <c r="J20" s="17"/>
      <c r="K20" s="18">
        <f t="shared" si="0"/>
        <v>7539975</v>
      </c>
      <c r="L20" s="27">
        <f>K20</f>
        <v>7539975</v>
      </c>
      <c r="M20" s="66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</row>
    <row r="21" spans="1:13" s="20" customFormat="1" ht="101.25">
      <c r="A21" s="54"/>
      <c r="B21" s="63"/>
      <c r="C21" s="80"/>
      <c r="D21" s="80"/>
      <c r="E21" s="80"/>
      <c r="F21" s="67"/>
      <c r="G21" s="33" t="s">
        <v>92</v>
      </c>
      <c r="H21" s="25">
        <v>22838778.63</v>
      </c>
      <c r="I21" s="26"/>
      <c r="J21" s="26"/>
      <c r="K21" s="18">
        <f t="shared" si="0"/>
        <v>22838778.63</v>
      </c>
      <c r="L21" s="27">
        <f>K21</f>
        <v>22838778.63</v>
      </c>
      <c r="M21" s="67"/>
    </row>
    <row r="22" spans="1:68" s="20" customFormat="1" ht="90">
      <c r="A22" s="54"/>
      <c r="B22" s="63"/>
      <c r="C22" s="4" t="s">
        <v>6</v>
      </c>
      <c r="D22" s="2" t="s">
        <v>24</v>
      </c>
      <c r="E22" s="2" t="s">
        <v>25</v>
      </c>
      <c r="F22" s="6">
        <v>1</v>
      </c>
      <c r="G22" s="56" t="s">
        <v>88</v>
      </c>
      <c r="H22" s="16">
        <f>21000000+30833040+5000000+20000000</f>
        <v>76833040</v>
      </c>
      <c r="I22" s="17"/>
      <c r="J22" s="17"/>
      <c r="K22" s="18">
        <f t="shared" si="0"/>
        <v>76833040</v>
      </c>
      <c r="L22" s="18">
        <v>15000000</v>
      </c>
      <c r="M22" s="1" t="s">
        <v>85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</row>
    <row r="23" spans="1:13" ht="75">
      <c r="A23" s="54"/>
      <c r="B23" s="63"/>
      <c r="C23" s="4" t="s">
        <v>11</v>
      </c>
      <c r="D23" s="2" t="s">
        <v>36</v>
      </c>
      <c r="E23" s="2" t="s">
        <v>37</v>
      </c>
      <c r="F23" s="5">
        <v>2</v>
      </c>
      <c r="G23" s="57"/>
      <c r="H23" s="16">
        <v>16000000</v>
      </c>
      <c r="I23" s="17"/>
      <c r="J23" s="17"/>
      <c r="K23" s="18">
        <f t="shared" si="0"/>
        <v>16000000</v>
      </c>
      <c r="L23" s="18">
        <v>5000000</v>
      </c>
      <c r="M23" s="1" t="s">
        <v>85</v>
      </c>
    </row>
    <row r="24" spans="1:13" ht="75">
      <c r="A24" s="54"/>
      <c r="B24" s="63"/>
      <c r="C24" s="60" t="s">
        <v>12</v>
      </c>
      <c r="D24" s="2" t="s">
        <v>38</v>
      </c>
      <c r="E24" s="2" t="s">
        <v>39</v>
      </c>
      <c r="F24" s="5">
        <v>5</v>
      </c>
      <c r="G24" s="57"/>
      <c r="H24" s="16">
        <f>75000000-20000000</f>
        <v>55000000</v>
      </c>
      <c r="I24" s="17"/>
      <c r="J24" s="17"/>
      <c r="K24" s="18">
        <f t="shared" si="0"/>
        <v>55000000</v>
      </c>
      <c r="L24" s="18">
        <f>26088000+60906000+24006000</f>
        <v>111000000</v>
      </c>
      <c r="M24" s="1" t="s">
        <v>85</v>
      </c>
    </row>
    <row r="25" spans="1:13" ht="75">
      <c r="A25" s="54"/>
      <c r="B25" s="63"/>
      <c r="C25" s="61"/>
      <c r="D25" s="2" t="s">
        <v>40</v>
      </c>
      <c r="E25" s="2" t="s">
        <v>41</v>
      </c>
      <c r="F25" s="5">
        <v>6</v>
      </c>
      <c r="G25" s="57"/>
      <c r="H25" s="16">
        <v>28000000</v>
      </c>
      <c r="I25" s="17"/>
      <c r="J25" s="17"/>
      <c r="K25" s="18">
        <f t="shared" si="0"/>
        <v>28000000</v>
      </c>
      <c r="L25" s="18">
        <v>10000000</v>
      </c>
      <c r="M25" s="1" t="s">
        <v>85</v>
      </c>
    </row>
    <row r="26" spans="1:13" ht="90">
      <c r="A26" s="54"/>
      <c r="B26" s="63"/>
      <c r="C26" s="60" t="s">
        <v>13</v>
      </c>
      <c r="D26" s="2" t="s">
        <v>42</v>
      </c>
      <c r="E26" s="2" t="s">
        <v>43</v>
      </c>
      <c r="F26" s="5">
        <v>5</v>
      </c>
      <c r="G26" s="57"/>
      <c r="H26" s="16">
        <v>25000000</v>
      </c>
      <c r="I26" s="17"/>
      <c r="J26" s="17"/>
      <c r="K26" s="18">
        <f t="shared" si="0"/>
        <v>25000000</v>
      </c>
      <c r="L26" s="18">
        <v>10000000</v>
      </c>
      <c r="M26" s="1" t="s">
        <v>85</v>
      </c>
    </row>
    <row r="27" spans="1:13" ht="75">
      <c r="A27" s="54"/>
      <c r="B27" s="63"/>
      <c r="C27" s="61"/>
      <c r="D27" s="2" t="s">
        <v>44</v>
      </c>
      <c r="E27" s="2" t="s">
        <v>45</v>
      </c>
      <c r="F27" s="5">
        <v>1</v>
      </c>
      <c r="G27" s="57"/>
      <c r="H27" s="16">
        <v>60000000</v>
      </c>
      <c r="I27" s="17"/>
      <c r="J27" s="17"/>
      <c r="K27" s="18">
        <f t="shared" si="0"/>
        <v>60000000</v>
      </c>
      <c r="L27" s="18">
        <v>60000000</v>
      </c>
      <c r="M27" s="1" t="s">
        <v>85</v>
      </c>
    </row>
    <row r="28" spans="1:13" ht="75">
      <c r="A28" s="54"/>
      <c r="B28" s="63"/>
      <c r="C28" s="4" t="s">
        <v>14</v>
      </c>
      <c r="D28" s="2" t="s">
        <v>48</v>
      </c>
      <c r="E28" s="2" t="s">
        <v>49</v>
      </c>
      <c r="F28" s="5">
        <v>2</v>
      </c>
      <c r="G28" s="57"/>
      <c r="H28" s="16">
        <v>10000000</v>
      </c>
      <c r="I28" s="17"/>
      <c r="J28" s="17"/>
      <c r="K28" s="18">
        <f t="shared" si="0"/>
        <v>10000000</v>
      </c>
      <c r="L28" s="18">
        <v>10000000</v>
      </c>
      <c r="M28" s="1" t="s">
        <v>85</v>
      </c>
    </row>
    <row r="29" spans="1:13" ht="90">
      <c r="A29" s="54"/>
      <c r="B29" s="63"/>
      <c r="C29" s="4" t="s">
        <v>15</v>
      </c>
      <c r="D29" s="2" t="s">
        <v>50</v>
      </c>
      <c r="E29" s="2" t="s">
        <v>51</v>
      </c>
      <c r="F29" s="5">
        <v>1</v>
      </c>
      <c r="G29" s="57"/>
      <c r="H29" s="16">
        <v>5000000</v>
      </c>
      <c r="I29" s="17"/>
      <c r="J29" s="17"/>
      <c r="K29" s="18">
        <f t="shared" si="0"/>
        <v>5000000</v>
      </c>
      <c r="L29" s="18">
        <v>2000000</v>
      </c>
      <c r="M29" s="1" t="s">
        <v>85</v>
      </c>
    </row>
    <row r="30" spans="1:13" ht="75">
      <c r="A30" s="54"/>
      <c r="B30" s="63"/>
      <c r="C30" s="4" t="s">
        <v>16</v>
      </c>
      <c r="D30" s="2" t="s">
        <v>52</v>
      </c>
      <c r="E30" s="2" t="s">
        <v>53</v>
      </c>
      <c r="F30" s="5">
        <v>25</v>
      </c>
      <c r="G30" s="57"/>
      <c r="H30" s="16">
        <f>65000000-2970000</f>
        <v>62030000</v>
      </c>
      <c r="I30" s="17"/>
      <c r="J30" s="17"/>
      <c r="K30" s="18">
        <f t="shared" si="0"/>
        <v>62030000</v>
      </c>
      <c r="L30" s="18">
        <v>65000000</v>
      </c>
      <c r="M30" s="1" t="s">
        <v>85</v>
      </c>
    </row>
    <row r="31" spans="1:13" ht="75.75" thickBot="1">
      <c r="A31" s="55"/>
      <c r="B31" s="64"/>
      <c r="C31" s="4" t="s">
        <v>19</v>
      </c>
      <c r="D31" s="2" t="s">
        <v>58</v>
      </c>
      <c r="E31" s="2" t="s">
        <v>59</v>
      </c>
      <c r="F31" s="6">
        <v>60</v>
      </c>
      <c r="G31" s="58"/>
      <c r="H31" s="16">
        <v>5000000</v>
      </c>
      <c r="I31" s="17"/>
      <c r="J31" s="17"/>
      <c r="K31" s="18">
        <f t="shared" si="0"/>
        <v>5000000</v>
      </c>
      <c r="L31" s="18">
        <v>2000000</v>
      </c>
      <c r="M31" s="1" t="s">
        <v>85</v>
      </c>
    </row>
    <row r="32" spans="1:13" s="30" customFormat="1" ht="16.5" thickBot="1">
      <c r="A32" s="74" t="s">
        <v>83</v>
      </c>
      <c r="B32" s="75"/>
      <c r="C32" s="75"/>
      <c r="D32" s="75"/>
      <c r="E32" s="75"/>
      <c r="F32" s="75"/>
      <c r="G32" s="75"/>
      <c r="H32" s="28">
        <f>SUM(H8:H31)</f>
        <v>847344188.63</v>
      </c>
      <c r="I32" s="76">
        <f>SUM(I13:I31)</f>
        <v>0</v>
      </c>
      <c r="J32" s="77"/>
      <c r="K32" s="28">
        <f>SUM(K8:K31)</f>
        <v>847344188.63</v>
      </c>
      <c r="L32" s="28">
        <f>SUM(L8:L31)</f>
        <v>691718353.63</v>
      </c>
      <c r="M32" s="29">
        <f>SUM(M13:M31)</f>
        <v>0</v>
      </c>
    </row>
    <row r="33" ht="13.5" thickBot="1"/>
    <row r="34" spans="1:12" ht="12.75">
      <c r="A34" s="50" t="s">
        <v>61</v>
      </c>
      <c r="B34" s="51"/>
      <c r="C34" s="51"/>
      <c r="D34" s="52"/>
      <c r="G34" s="9">
        <v>12854587.8</v>
      </c>
      <c r="L34" s="34"/>
    </row>
    <row r="35" spans="1:12" ht="15.75">
      <c r="A35" s="68" t="s">
        <v>63</v>
      </c>
      <c r="B35" s="69"/>
      <c r="C35" s="69"/>
      <c r="D35" s="70"/>
      <c r="G35" s="9">
        <v>3856376.34</v>
      </c>
      <c r="L35" s="34"/>
    </row>
    <row r="36" spans="1:4" ht="13.5" thickBot="1">
      <c r="A36" s="71" t="s">
        <v>62</v>
      </c>
      <c r="B36" s="72"/>
      <c r="C36" s="72"/>
      <c r="D36" s="73"/>
    </row>
  </sheetData>
  <sheetProtection/>
  <mergeCells count="33">
    <mergeCell ref="A36:D36"/>
    <mergeCell ref="A32:G32"/>
    <mergeCell ref="I32:J32"/>
    <mergeCell ref="C18:C21"/>
    <mergeCell ref="F18:F21"/>
    <mergeCell ref="E18:E21"/>
    <mergeCell ref="D18:D21"/>
    <mergeCell ref="C11:C12"/>
    <mergeCell ref="G22:G31"/>
    <mergeCell ref="C26:C27"/>
    <mergeCell ref="B8:B31"/>
    <mergeCell ref="M18:M21"/>
    <mergeCell ref="A35:D35"/>
    <mergeCell ref="I6:J6"/>
    <mergeCell ref="K6:K7"/>
    <mergeCell ref="A2:D2"/>
    <mergeCell ref="A3:D3"/>
    <mergeCell ref="L5:L7"/>
    <mergeCell ref="A34:D34"/>
    <mergeCell ref="A8:A31"/>
    <mergeCell ref="G8:G15"/>
    <mergeCell ref="D11:D12"/>
    <mergeCell ref="C24:C25"/>
    <mergeCell ref="D5:E6"/>
    <mergeCell ref="A5:A7"/>
    <mergeCell ref="C5:C7"/>
    <mergeCell ref="B5:B7"/>
    <mergeCell ref="A1:D1"/>
    <mergeCell ref="M5:M7"/>
    <mergeCell ref="G5:G7"/>
    <mergeCell ref="F5:F7"/>
    <mergeCell ref="H5:K5"/>
    <mergeCell ref="H6:H7"/>
  </mergeCells>
  <printOptions horizontalCentered="1"/>
  <pageMargins left="0.35" right="0.1968503937007874" top="0.85" bottom="0.31496062992125984" header="0" footer="0"/>
  <pageSetup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Margarita Bravo Ardila</dc:creator>
  <cp:keywords/>
  <dc:description/>
  <cp:lastModifiedBy>Windows XP SP3</cp:lastModifiedBy>
  <cp:lastPrinted>2008-10-09T08:24:24Z</cp:lastPrinted>
  <dcterms:created xsi:type="dcterms:W3CDTF">2005-09-30T21:17:52Z</dcterms:created>
  <dcterms:modified xsi:type="dcterms:W3CDTF">2009-11-03T12:24:47Z</dcterms:modified>
  <cp:category/>
  <cp:version/>
  <cp:contentType/>
  <cp:contentStatus/>
</cp:coreProperties>
</file>